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.moravec.IREDO\Desktop\final khk\konečná\OREDO\Přístupová smlouva\"/>
    </mc:Choice>
  </mc:AlternateContent>
  <xr:revisionPtr revIDLastSave="0" documentId="8_{36535E39-F0AA-4604-8D00-B9EAF22746AE}" xr6:coauthVersionLast="37" xr6:coauthVersionMax="37" xr10:uidLastSave="{00000000-0000-0000-0000-000000000000}"/>
  <bookViews>
    <workbookView xWindow="0" yWindow="0" windowWidth="20490" windowHeight="7545" xr2:uid="{00000000-000D-0000-FFFF-FFFF00000000}"/>
  </bookViews>
  <sheets>
    <sheet name="Struktura tarifu" sheetId="7" r:id="rId1"/>
    <sheet name="Ceníky IREDO" sheetId="8" r:id="rId2"/>
    <sheet name="Číselníky TP a CP" sheetId="9" r:id="rId3"/>
  </sheets>
  <definedNames>
    <definedName name="_xlnm._FilterDatabase" localSheetId="0" hidden="1">'Struktura tarifu'!$A$3:$V$34</definedName>
    <definedName name="_xlnm.Print_Area" localSheetId="0">'Struktura tarifu'!$A$1:$W$86</definedName>
  </definedNames>
  <calcPr calcId="162913"/>
</workbook>
</file>

<file path=xl/calcChain.xml><?xml version="1.0" encoding="utf-8"?>
<calcChain xmlns="http://schemas.openxmlformats.org/spreadsheetml/2006/main">
  <c r="C5" i="7" l="1"/>
  <c r="D5" i="7" s="1"/>
  <c r="C4" i="7" l="1"/>
  <c r="D4" i="7" s="1"/>
  <c r="C21" i="7"/>
  <c r="C26" i="7"/>
  <c r="C30" i="7"/>
  <c r="C20" i="7"/>
  <c r="D20" i="7" s="1"/>
  <c r="C18" i="7"/>
  <c r="D18" i="7" s="1"/>
  <c r="C17" i="7"/>
  <c r="C13" i="7"/>
  <c r="C9" i="7"/>
  <c r="D9" i="7" s="1"/>
  <c r="C16" i="7"/>
  <c r="C12" i="7"/>
  <c r="C8" i="7"/>
  <c r="D8" i="7" s="1"/>
  <c r="C15" i="7"/>
  <c r="C11" i="7"/>
  <c r="C7" i="7"/>
  <c r="D7" i="7" s="1"/>
  <c r="C34" i="7"/>
  <c r="D34" i="7" s="1"/>
  <c r="C33" i="7"/>
  <c r="D33" i="7" s="1"/>
  <c r="C19" i="7"/>
  <c r="D19" i="7" s="1"/>
  <c r="C25" i="7"/>
  <c r="D25" i="7" s="1"/>
  <c r="C24" i="7"/>
  <c r="D24" i="7" s="1"/>
  <c r="C23" i="7"/>
  <c r="D23" i="7" s="1"/>
  <c r="C32" i="7"/>
  <c r="D32" i="7" s="1"/>
  <c r="C31" i="7"/>
  <c r="D31" i="7" s="1"/>
  <c r="C22" i="7"/>
  <c r="C29" i="7"/>
  <c r="C28" i="7"/>
  <c r="C27" i="7"/>
  <c r="C14" i="7"/>
  <c r="C10" i="7"/>
  <c r="C6" i="7"/>
  <c r="D6" i="7" s="1"/>
  <c r="H37" i="8" l="1"/>
  <c r="G37" i="8"/>
  <c r="H36" i="8"/>
  <c r="G36" i="8"/>
  <c r="H35" i="8"/>
  <c r="G35" i="8"/>
  <c r="H34" i="8"/>
  <c r="G34" i="8"/>
  <c r="H33" i="8"/>
  <c r="G33" i="8"/>
  <c r="H32" i="8"/>
  <c r="G32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G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K26" i="8" l="1"/>
  <c r="E37" i="8"/>
  <c r="D37" i="8"/>
  <c r="C37" i="8"/>
  <c r="E36" i="8"/>
  <c r="D36" i="8"/>
  <c r="C36" i="8"/>
  <c r="E35" i="8"/>
  <c r="D35" i="8"/>
  <c r="C35" i="8"/>
  <c r="E34" i="8"/>
  <c r="D34" i="8"/>
  <c r="C34" i="8"/>
  <c r="E33" i="8"/>
  <c r="D33" i="8"/>
  <c r="C33" i="8"/>
  <c r="E32" i="8"/>
  <c r="D32" i="8"/>
  <c r="C32" i="8"/>
  <c r="E31" i="8"/>
  <c r="D31" i="8"/>
  <c r="C31" i="8"/>
  <c r="E30" i="8"/>
  <c r="D30" i="8"/>
  <c r="C30" i="8"/>
  <c r="E29" i="8"/>
  <c r="D29" i="8"/>
  <c r="C29" i="8"/>
  <c r="E28" i="8"/>
  <c r="D28" i="8"/>
  <c r="C28" i="8"/>
  <c r="E27" i="8"/>
  <c r="D27" i="8"/>
  <c r="C27" i="8"/>
  <c r="E26" i="8"/>
  <c r="D26" i="8"/>
  <c r="C26" i="8"/>
  <c r="E25" i="8"/>
  <c r="D25" i="8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E10" i="8"/>
  <c r="D10" i="8"/>
  <c r="C10" i="8"/>
  <c r="E9" i="8"/>
  <c r="D9" i="8"/>
  <c r="C9" i="8"/>
  <c r="E8" i="8"/>
  <c r="D8" i="8"/>
  <c r="M26" i="8" l="1"/>
  <c r="L26" i="8"/>
  <c r="K73" i="8"/>
  <c r="S37" i="8"/>
  <c r="O37" i="8"/>
  <c r="K37" i="8"/>
  <c r="S36" i="8"/>
  <c r="O36" i="8"/>
  <c r="K36" i="8"/>
  <c r="S35" i="8"/>
  <c r="O35" i="8"/>
  <c r="K35" i="8"/>
  <c r="S34" i="8"/>
  <c r="O34" i="8"/>
  <c r="K34" i="8"/>
  <c r="S33" i="8"/>
  <c r="O33" i="8"/>
  <c r="K33" i="8"/>
  <c r="S32" i="8"/>
  <c r="O32" i="8"/>
  <c r="K32" i="8"/>
  <c r="S31" i="8"/>
  <c r="O31" i="8"/>
  <c r="K31" i="8"/>
  <c r="S30" i="8"/>
  <c r="O30" i="8"/>
  <c r="K30" i="8"/>
  <c r="S29" i="8"/>
  <c r="O29" i="8"/>
  <c r="K29" i="8"/>
  <c r="S28" i="8"/>
  <c r="O28" i="8"/>
  <c r="K28" i="8"/>
  <c r="S27" i="8"/>
  <c r="O27" i="8"/>
  <c r="K27" i="8"/>
  <c r="S26" i="8"/>
  <c r="O26" i="8"/>
  <c r="S25" i="8"/>
  <c r="O25" i="8"/>
  <c r="K25" i="8"/>
  <c r="S24" i="8"/>
  <c r="O24" i="8"/>
  <c r="K24" i="8"/>
  <c r="S23" i="8"/>
  <c r="O23" i="8"/>
  <c r="K23" i="8"/>
  <c r="S22" i="8"/>
  <c r="O22" i="8"/>
  <c r="K22" i="8"/>
  <c r="S21" i="8"/>
  <c r="O21" i="8"/>
  <c r="K21" i="8"/>
  <c r="S20" i="8"/>
  <c r="O20" i="8"/>
  <c r="K20" i="8"/>
  <c r="S19" i="8"/>
  <c r="O19" i="8"/>
  <c r="K19" i="8"/>
  <c r="S18" i="8"/>
  <c r="O18" i="8"/>
  <c r="K18" i="8"/>
  <c r="S17" i="8"/>
  <c r="O17" i="8"/>
  <c r="K17" i="8"/>
  <c r="S16" i="8"/>
  <c r="O16" i="8"/>
  <c r="K16" i="8"/>
  <c r="S15" i="8"/>
  <c r="O15" i="8"/>
  <c r="K15" i="8"/>
  <c r="S14" i="8"/>
  <c r="O14" i="8"/>
  <c r="K14" i="8"/>
  <c r="S13" i="8"/>
  <c r="O13" i="8"/>
  <c r="K13" i="8"/>
  <c r="S12" i="8"/>
  <c r="O12" i="8"/>
  <c r="K12" i="8"/>
  <c r="S11" i="8"/>
  <c r="O11" i="8"/>
  <c r="K11" i="8"/>
  <c r="S10" i="8"/>
  <c r="O10" i="8"/>
  <c r="K10" i="8"/>
  <c r="S9" i="8"/>
  <c r="O9" i="8"/>
  <c r="K9" i="8"/>
  <c r="S8" i="8"/>
  <c r="O8" i="8"/>
  <c r="K8" i="8"/>
  <c r="C8" i="8"/>
  <c r="M9" i="8" l="1"/>
  <c r="L9" i="8"/>
  <c r="U11" i="8"/>
  <c r="T11" i="8"/>
  <c r="M13" i="8"/>
  <c r="L13" i="8"/>
  <c r="Q14" i="8"/>
  <c r="P14" i="8"/>
  <c r="M17" i="8"/>
  <c r="L17" i="8"/>
  <c r="Q18" i="8"/>
  <c r="P18" i="8"/>
  <c r="U19" i="8"/>
  <c r="T19" i="8"/>
  <c r="Q22" i="8"/>
  <c r="P22" i="8"/>
  <c r="U23" i="8"/>
  <c r="T23" i="8"/>
  <c r="M25" i="8"/>
  <c r="L25" i="8"/>
  <c r="U26" i="8"/>
  <c r="T26" i="8"/>
  <c r="M28" i="8"/>
  <c r="L28" i="8"/>
  <c r="U30" i="8"/>
  <c r="T30" i="8"/>
  <c r="M32" i="8"/>
  <c r="L32" i="8"/>
  <c r="Q33" i="8"/>
  <c r="P33" i="8"/>
  <c r="U34" i="8"/>
  <c r="T34" i="8"/>
  <c r="M36" i="8"/>
  <c r="L36" i="8"/>
  <c r="Q37" i="8"/>
  <c r="P37" i="8"/>
  <c r="M8" i="8"/>
  <c r="L8" i="8"/>
  <c r="Q9" i="8"/>
  <c r="P9" i="8"/>
  <c r="U10" i="8"/>
  <c r="T10" i="8"/>
  <c r="M12" i="8"/>
  <c r="L12" i="8"/>
  <c r="Q13" i="8"/>
  <c r="P13" i="8"/>
  <c r="U14" i="8"/>
  <c r="T14" i="8"/>
  <c r="M16" i="8"/>
  <c r="L16" i="8"/>
  <c r="Q17" i="8"/>
  <c r="P17" i="8"/>
  <c r="U18" i="8"/>
  <c r="T18" i="8"/>
  <c r="M20" i="8"/>
  <c r="L20" i="8"/>
  <c r="Q21" i="8"/>
  <c r="P21" i="8"/>
  <c r="U22" i="8"/>
  <c r="T22" i="8"/>
  <c r="M24" i="8"/>
  <c r="L24" i="8"/>
  <c r="Q25" i="8"/>
  <c r="P25" i="8"/>
  <c r="M27" i="8"/>
  <c r="L27" i="8"/>
  <c r="Q28" i="8"/>
  <c r="P28" i="8"/>
  <c r="U29" i="8"/>
  <c r="T29" i="8"/>
  <c r="M31" i="8"/>
  <c r="L31" i="8"/>
  <c r="Q32" i="8"/>
  <c r="P32" i="8"/>
  <c r="U33" i="8"/>
  <c r="T33" i="8"/>
  <c r="M35" i="8"/>
  <c r="L35" i="8"/>
  <c r="Q36" i="8"/>
  <c r="P36" i="8"/>
  <c r="U37" i="8"/>
  <c r="T37" i="8"/>
  <c r="Q8" i="8"/>
  <c r="P8" i="8"/>
  <c r="U9" i="8"/>
  <c r="T9" i="8"/>
  <c r="M11" i="8"/>
  <c r="L11" i="8"/>
  <c r="Q12" i="8"/>
  <c r="P12" i="8"/>
  <c r="U13" i="8"/>
  <c r="T13" i="8"/>
  <c r="M15" i="8"/>
  <c r="L15" i="8"/>
  <c r="Q16" i="8"/>
  <c r="P16" i="8"/>
  <c r="U17" i="8"/>
  <c r="T17" i="8"/>
  <c r="M19" i="8"/>
  <c r="L19" i="8"/>
  <c r="Q20" i="8"/>
  <c r="P20" i="8"/>
  <c r="U21" i="8"/>
  <c r="T21" i="8"/>
  <c r="M23" i="8"/>
  <c r="L23" i="8"/>
  <c r="Q24" i="8"/>
  <c r="P24" i="8"/>
  <c r="U25" i="8"/>
  <c r="T25" i="8"/>
  <c r="Q27" i="8"/>
  <c r="P27" i="8"/>
  <c r="U28" i="8"/>
  <c r="T28" i="8"/>
  <c r="M30" i="8"/>
  <c r="L30" i="8"/>
  <c r="Q31" i="8"/>
  <c r="P31" i="8"/>
  <c r="U32" i="8"/>
  <c r="T32" i="8"/>
  <c r="M34" i="8"/>
  <c r="L34" i="8"/>
  <c r="Q35" i="8"/>
  <c r="P35" i="8"/>
  <c r="U36" i="8"/>
  <c r="T36" i="8"/>
  <c r="Q44" i="8"/>
  <c r="Q60" i="8"/>
  <c r="P44" i="8"/>
  <c r="P52" i="8"/>
  <c r="P60" i="8"/>
  <c r="P68" i="8"/>
  <c r="Q49" i="8"/>
  <c r="Q65" i="8"/>
  <c r="O47" i="8"/>
  <c r="O55" i="8"/>
  <c r="O63" i="8"/>
  <c r="Q58" i="8"/>
  <c r="P43" i="8"/>
  <c r="P59" i="8"/>
  <c r="Q63" i="8"/>
  <c r="O54" i="8"/>
  <c r="Q48" i="8"/>
  <c r="Q64" i="8"/>
  <c r="P46" i="8"/>
  <c r="P54" i="8"/>
  <c r="P62" i="8"/>
  <c r="P70" i="8"/>
  <c r="Q53" i="8"/>
  <c r="Q69" i="8"/>
  <c r="O49" i="8"/>
  <c r="O57" i="8"/>
  <c r="O65" i="8"/>
  <c r="Q46" i="8"/>
  <c r="Q62" i="8"/>
  <c r="P45" i="8"/>
  <c r="P53" i="8"/>
  <c r="P61" i="8"/>
  <c r="P69" i="8"/>
  <c r="Q51" i="8"/>
  <c r="Q67" i="8"/>
  <c r="O48" i="8"/>
  <c r="O56" i="8"/>
  <c r="O64" i="8"/>
  <c r="O72" i="8"/>
  <c r="Q52" i="8"/>
  <c r="Q68" i="8"/>
  <c r="P48" i="8"/>
  <c r="P56" i="8"/>
  <c r="P64" i="8"/>
  <c r="P72" i="8"/>
  <c r="Q57" i="8"/>
  <c r="O43" i="8"/>
  <c r="O51" i="8"/>
  <c r="O59" i="8"/>
  <c r="O67" i="8"/>
  <c r="Q50" i="8"/>
  <c r="Q66" i="8"/>
  <c r="P47" i="8"/>
  <c r="P55" i="8"/>
  <c r="P63" i="8"/>
  <c r="P71" i="8"/>
  <c r="Q55" i="8"/>
  <c r="Q71" i="8"/>
  <c r="O50" i="8"/>
  <c r="O58" i="8"/>
  <c r="O66" i="8"/>
  <c r="Q56" i="8"/>
  <c r="Q72" i="8"/>
  <c r="P50" i="8"/>
  <c r="P58" i="8"/>
  <c r="P66" i="8"/>
  <c r="Q45" i="8"/>
  <c r="Q61" i="8"/>
  <c r="O45" i="8"/>
  <c r="O53" i="8"/>
  <c r="O61" i="8"/>
  <c r="O69" i="8"/>
  <c r="Q54" i="8"/>
  <c r="Q70" i="8"/>
  <c r="P49" i="8"/>
  <c r="P57" i="8"/>
  <c r="P65" i="8"/>
  <c r="Q43" i="8"/>
  <c r="Q59" i="8"/>
  <c r="O44" i="8"/>
  <c r="O52" i="8"/>
  <c r="O60" i="8"/>
  <c r="O68" i="8"/>
  <c r="O71" i="8"/>
  <c r="P51" i="8"/>
  <c r="P67" i="8"/>
  <c r="Q47" i="8"/>
  <c r="O46" i="8"/>
  <c r="O62" i="8"/>
  <c r="O70" i="8"/>
  <c r="U8" i="8"/>
  <c r="T8" i="8"/>
  <c r="M10" i="8"/>
  <c r="L10" i="8"/>
  <c r="Q11" i="8"/>
  <c r="P11" i="8"/>
  <c r="U12" i="8"/>
  <c r="T12" i="8"/>
  <c r="M14" i="8"/>
  <c r="L14" i="8"/>
  <c r="Q15" i="8"/>
  <c r="P15" i="8"/>
  <c r="U16" i="8"/>
  <c r="T16" i="8"/>
  <c r="M18" i="8"/>
  <c r="L18" i="8"/>
  <c r="Q19" i="8"/>
  <c r="P19" i="8"/>
  <c r="U20" i="8"/>
  <c r="T20" i="8"/>
  <c r="M22" i="8"/>
  <c r="L22" i="8"/>
  <c r="Q23" i="8"/>
  <c r="P23" i="8"/>
  <c r="U24" i="8"/>
  <c r="T24" i="8"/>
  <c r="Q26" i="8"/>
  <c r="P26" i="8"/>
  <c r="U27" i="8"/>
  <c r="T27" i="8"/>
  <c r="M29" i="8"/>
  <c r="L29" i="8"/>
  <c r="Q30" i="8"/>
  <c r="P30" i="8"/>
  <c r="U31" i="8"/>
  <c r="T31" i="8"/>
  <c r="M33" i="8"/>
  <c r="L33" i="8"/>
  <c r="Q34" i="8"/>
  <c r="P34" i="8"/>
  <c r="U35" i="8"/>
  <c r="T35" i="8"/>
  <c r="M37" i="8"/>
  <c r="L37" i="8"/>
  <c r="Q10" i="8"/>
  <c r="P10" i="8"/>
  <c r="U15" i="8"/>
  <c r="T15" i="8"/>
  <c r="M21" i="8"/>
  <c r="L21" i="8"/>
  <c r="Q29" i="8"/>
  <c r="P29" i="8"/>
  <c r="M59" i="8"/>
  <c r="M45" i="8"/>
  <c r="M47" i="8"/>
  <c r="M55" i="8"/>
  <c r="M54" i="8"/>
  <c r="L57" i="8"/>
  <c r="M58" i="8"/>
  <c r="L69" i="8"/>
  <c r="L56" i="8"/>
  <c r="M57" i="8"/>
  <c r="M61" i="8"/>
  <c r="M65" i="8"/>
  <c r="M49" i="8"/>
  <c r="L55" i="8"/>
  <c r="M56" i="8"/>
  <c r="M66" i="8"/>
  <c r="K71" i="8"/>
  <c r="K69" i="8"/>
  <c r="K67" i="8"/>
  <c r="K65" i="8"/>
  <c r="K63" i="8"/>
  <c r="K61" i="8"/>
  <c r="K59" i="8"/>
  <c r="K57" i="8"/>
  <c r="K55" i="8"/>
  <c r="K53" i="8"/>
  <c r="K51" i="8"/>
  <c r="K49" i="8"/>
  <c r="K47" i="8"/>
  <c r="K45" i="8"/>
  <c r="M43" i="8"/>
  <c r="M72" i="8"/>
  <c r="N71" i="8"/>
  <c r="L71" i="8"/>
  <c r="M70" i="8"/>
  <c r="N69" i="8"/>
  <c r="M68" i="8"/>
  <c r="N67" i="8"/>
  <c r="L67" i="8"/>
  <c r="N65" i="8"/>
  <c r="L65" i="8"/>
  <c r="M64" i="8"/>
  <c r="N63" i="8"/>
  <c r="L63" i="8"/>
  <c r="L62" i="8"/>
  <c r="L61" i="8"/>
  <c r="L60" i="8"/>
  <c r="L59" i="8"/>
  <c r="L58" i="8"/>
  <c r="M53" i="8"/>
  <c r="N52" i="8"/>
  <c r="L52" i="8"/>
  <c r="M51" i="8"/>
  <c r="N50" i="8"/>
  <c r="L50" i="8"/>
  <c r="N49" i="8"/>
  <c r="L49" i="8"/>
  <c r="M48" i="8"/>
  <c r="N47" i="8"/>
  <c r="L47" i="8"/>
  <c r="M46" i="8"/>
  <c r="N45" i="8"/>
  <c r="L45" i="8"/>
  <c r="M44" i="8"/>
  <c r="M60" i="8"/>
  <c r="M62" i="8"/>
  <c r="K43" i="8"/>
  <c r="K72" i="8"/>
  <c r="K70" i="8"/>
  <c r="K68" i="8"/>
  <c r="K66" i="8"/>
  <c r="K64" i="8"/>
  <c r="K62" i="8"/>
  <c r="K60" i="8"/>
  <c r="K58" i="8"/>
  <c r="K56" i="8"/>
  <c r="K54" i="8"/>
  <c r="K52" i="8"/>
  <c r="K50" i="8"/>
  <c r="K48" i="8"/>
  <c r="K46" i="8"/>
  <c r="K44" i="8"/>
  <c r="N43" i="8"/>
  <c r="L43" i="8"/>
  <c r="N72" i="8"/>
  <c r="L72" i="8"/>
  <c r="M71" i="8"/>
  <c r="N70" i="8"/>
  <c r="L70" i="8"/>
  <c r="M69" i="8"/>
  <c r="N68" i="8"/>
  <c r="L68" i="8"/>
  <c r="M67" i="8"/>
  <c r="N66" i="8"/>
  <c r="L66" i="8"/>
  <c r="N64" i="8"/>
  <c r="L64" i="8"/>
  <c r="M63" i="8"/>
  <c r="N62" i="8"/>
  <c r="N61" i="8"/>
  <c r="N60" i="8"/>
  <c r="N59" i="8"/>
  <c r="N58" i="8"/>
  <c r="N57" i="8"/>
  <c r="N56" i="8"/>
  <c r="N55" i="8"/>
  <c r="N53" i="8"/>
  <c r="L53" i="8"/>
  <c r="M52" i="8"/>
  <c r="N51" i="8"/>
  <c r="L51" i="8"/>
  <c r="M50" i="8"/>
  <c r="N48" i="8"/>
  <c r="L48" i="8"/>
  <c r="N46" i="8"/>
  <c r="L46" i="8"/>
  <c r="N44" i="8"/>
  <c r="L44" i="8"/>
  <c r="N54" i="8"/>
  <c r="L54" i="8"/>
  <c r="U45" i="8" l="1"/>
  <c r="U47" i="8"/>
  <c r="U49" i="8"/>
  <c r="U51" i="8"/>
  <c r="U53" i="8"/>
  <c r="U55" i="8"/>
  <c r="U57" i="8"/>
  <c r="U59" i="8"/>
  <c r="U61" i="8"/>
  <c r="U63" i="8"/>
  <c r="U65" i="8"/>
  <c r="U67" i="8"/>
  <c r="U68" i="8"/>
  <c r="U70" i="8"/>
  <c r="U71" i="8"/>
  <c r="U72" i="8"/>
  <c r="U43" i="8"/>
  <c r="U44" i="8"/>
  <c r="U46" i="8"/>
  <c r="U48" i="8"/>
  <c r="U50" i="8"/>
  <c r="U52" i="8"/>
  <c r="U54" i="8"/>
  <c r="U56" i="8"/>
  <c r="U58" i="8"/>
  <c r="U60" i="8"/>
  <c r="U62" i="8"/>
  <c r="U64" i="8"/>
  <c r="U66" i="8"/>
  <c r="T69" i="8"/>
  <c r="S66" i="8"/>
  <c r="S67" i="8"/>
  <c r="S69" i="8"/>
  <c r="S70" i="8"/>
  <c r="S43" i="8"/>
  <c r="S44" i="8"/>
  <c r="T45" i="8"/>
  <c r="S46" i="8"/>
  <c r="T47" i="8"/>
  <c r="S48" i="8"/>
  <c r="T49" i="8"/>
  <c r="S50" i="8"/>
  <c r="T51" i="8"/>
  <c r="S52" i="8"/>
  <c r="T53" i="8"/>
  <c r="S54" i="8"/>
  <c r="T55" i="8"/>
  <c r="S56" i="8"/>
  <c r="T57" i="8"/>
  <c r="S58" i="8"/>
  <c r="T59" i="8"/>
  <c r="S60" i="8"/>
  <c r="T61" i="8"/>
  <c r="S62" i="8"/>
  <c r="T63" i="8"/>
  <c r="S64" i="8"/>
  <c r="T65" i="8"/>
  <c r="T67" i="8"/>
  <c r="T68" i="8"/>
  <c r="T70" i="8"/>
  <c r="T71" i="8"/>
  <c r="T72" i="8"/>
  <c r="T43" i="8"/>
  <c r="T44" i="8"/>
  <c r="S45" i="8"/>
  <c r="T46" i="8"/>
  <c r="S47" i="8"/>
  <c r="T48" i="8"/>
  <c r="S49" i="8"/>
  <c r="T50" i="8"/>
  <c r="S51" i="8"/>
  <c r="T52" i="8"/>
  <c r="S53" i="8"/>
  <c r="T54" i="8"/>
  <c r="S55" i="8"/>
  <c r="T56" i="8"/>
  <c r="S57" i="8"/>
  <c r="T58" i="8"/>
  <c r="S59" i="8"/>
  <c r="T60" i="8"/>
  <c r="S61" i="8"/>
  <c r="T62" i="8"/>
  <c r="S63" i="8"/>
  <c r="T64" i="8"/>
  <c r="S65" i="8"/>
  <c r="T66" i="8"/>
  <c r="U69" i="8"/>
  <c r="S68" i="8"/>
  <c r="S71" i="8"/>
  <c r="S7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  <author>SH</author>
  </authors>
  <commentList>
    <comment ref="W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uzivatel:</t>
        </r>
        <r>
          <rPr>
            <sz val="9"/>
            <color indexed="81"/>
            <rFont val="Tahoma"/>
            <family val="2"/>
            <charset val="238"/>
          </rPr>
          <t xml:space="preserve">
nově zařazeno kvůli odlišení od "kontaktních míst"</t>
        </r>
      </text>
    </comment>
    <comment ref="K31" authorId="1" shapeId="0" xr:uid="{00000000-0006-0000-0000-000002000000}">
      <text>
        <r>
          <rPr>
            <b/>
            <sz val="8"/>
            <color indexed="8"/>
            <rFont val="Times New Roman"/>
            <family val="1"/>
            <charset val="238"/>
          </rPr>
          <t xml:space="preserve">EmtestUser:
</t>
        </r>
        <r>
          <rPr>
            <sz val="8"/>
            <color indexed="8"/>
            <rFont val="Times New Roman"/>
            <family val="1"/>
            <charset val="238"/>
          </rPr>
          <t>24 hod
24*60 min=1440 min</t>
        </r>
      </text>
    </comment>
    <comment ref="K32" authorId="1" shapeId="0" xr:uid="{00000000-0006-0000-0000-000003000000}">
      <text>
        <r>
          <rPr>
            <b/>
            <sz val="8"/>
            <color indexed="8"/>
            <rFont val="Times New Roman"/>
            <family val="1"/>
            <charset val="238"/>
          </rPr>
          <t xml:space="preserve">EmtestUser:
</t>
        </r>
        <r>
          <rPr>
            <sz val="8"/>
            <color indexed="8"/>
            <rFont val="Times New Roman"/>
            <family val="1"/>
            <charset val="238"/>
          </rPr>
          <t>24 hod
24*60 min=1440 min</t>
        </r>
      </text>
    </comment>
  </commentList>
</comments>
</file>

<file path=xl/sharedStrings.xml><?xml version="1.0" encoding="utf-8"?>
<sst xmlns="http://schemas.openxmlformats.org/spreadsheetml/2006/main" count="853" uniqueCount="343">
  <si>
    <t>Kategorie cestujícího</t>
  </si>
  <si>
    <t>CustomerProfile</t>
  </si>
  <si>
    <t>CP</t>
  </si>
  <si>
    <t>adult (1)</t>
  </si>
  <si>
    <t>child (2)</t>
  </si>
  <si>
    <t>student 15-26</t>
  </si>
  <si>
    <t>student (3)</t>
  </si>
  <si>
    <t>důchodce</t>
  </si>
  <si>
    <t>pensioner (4)</t>
  </si>
  <si>
    <t>invalidní důchodce</t>
  </si>
  <si>
    <t>disabledNotFurtherSpecified (5)</t>
  </si>
  <si>
    <t>zaměstnanec</t>
  </si>
  <si>
    <t>staff (9)</t>
  </si>
  <si>
    <t>zvíře</t>
  </si>
  <si>
    <t>chargeableAnimal (17)</t>
  </si>
  <si>
    <t>zavazadlo</t>
  </si>
  <si>
    <t>chargeableObject (18)</t>
  </si>
  <si>
    <t>žák -15</t>
  </si>
  <si>
    <t>scholar (19)</t>
  </si>
  <si>
    <t>držitel „ZLATÉ JÁNSKÉHO PLAKETY“</t>
  </si>
  <si>
    <t>awardHolder (48)</t>
  </si>
  <si>
    <t>rodinný příslušník zaměstnance</t>
  </si>
  <si>
    <t>staffFamily (49)</t>
  </si>
  <si>
    <t>osoba 65+</t>
  </si>
  <si>
    <t>personOver65 (50)</t>
  </si>
  <si>
    <t>osoba 70+</t>
  </si>
  <si>
    <t>personOver70 (51)</t>
  </si>
  <si>
    <t>osoba 80+</t>
  </si>
  <si>
    <t>personOver80 (52)</t>
  </si>
  <si>
    <t>držitel ZTP</t>
  </si>
  <si>
    <t>ZTPCardHolder (53)</t>
  </si>
  <si>
    <t>držitel ZTP/P</t>
  </si>
  <si>
    <t>ZTP/PCardHolder (54)</t>
  </si>
  <si>
    <t>rodinný příslušník zaměstnance dítě 6-15 let</t>
  </si>
  <si>
    <t>staffFamilyChild (55)</t>
  </si>
  <si>
    <t>rodinný příslušník zaměstnance student 15-26 let</t>
  </si>
  <si>
    <t>staffFamilyStudent (56)</t>
  </si>
  <si>
    <t>bývalý zaměstnanec důchodce</t>
  </si>
  <si>
    <t>staffFamilyPensioner (57)</t>
  </si>
  <si>
    <t>zaměstnanci rezerva č.1</t>
  </si>
  <si>
    <t>StaffFamilyReserve (58)</t>
  </si>
  <si>
    <t>zaměstnanci rezerva č.2</t>
  </si>
  <si>
    <t>StaffFamilyReserve (59)</t>
  </si>
  <si>
    <t>přenosný</t>
  </si>
  <si>
    <t>non-personalized (63)</t>
  </si>
  <si>
    <t>+</t>
  </si>
  <si>
    <t>-</t>
  </si>
  <si>
    <t>TariffProfile</t>
  </si>
  <si>
    <t>TP</t>
  </si>
  <si>
    <t>Předprodejní zařízení</t>
  </si>
  <si>
    <t>Zařízení vozidla</t>
  </si>
  <si>
    <t>POP</t>
  </si>
  <si>
    <t>UNIPOK</t>
  </si>
  <si>
    <t>číslo ceníku</t>
  </si>
  <si>
    <t>ZTP</t>
  </si>
  <si>
    <t>ZTP/P</t>
  </si>
  <si>
    <t>důchodci 60+</t>
  </si>
  <si>
    <t>odboj/PTP/VTPN</t>
  </si>
  <si>
    <t>organizace</t>
  </si>
  <si>
    <t>pensionerOver60 (60)</t>
  </si>
  <si>
    <t>T. jednice</t>
  </si>
  <si>
    <t>Jednotlivé jízdné [Kč]</t>
  </si>
  <si>
    <t>Čas. platnost (minut)</t>
  </si>
  <si>
    <t>základní 15+</t>
  </si>
  <si>
    <t>ZTP, ZTP/P</t>
  </si>
  <si>
    <t>zvíře (pes)</t>
  </si>
  <si>
    <t>2</t>
  </si>
  <si>
    <t>3-3</t>
  </si>
  <si>
    <t>4-4</t>
  </si>
  <si>
    <t>5-6</t>
  </si>
  <si>
    <t>7-8</t>
  </si>
  <si>
    <t>9-10</t>
  </si>
  <si>
    <t>11-12</t>
  </si>
  <si>
    <t>13-14</t>
  </si>
  <si>
    <t>15-16</t>
  </si>
  <si>
    <t>17-18</t>
  </si>
  <si>
    <t>19-20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</si>
  <si>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</si>
  <si>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</si>
  <si>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</si>
  <si>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</si>
  <si>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</si>
  <si>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</si>
  <si>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</si>
  <si>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</si>
  <si>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61-70</t>
  </si>
  <si>
    <t>71-80</t>
  </si>
  <si>
    <t>81-90</t>
  </si>
  <si>
    <t>91-100</t>
  </si>
  <si>
    <t>101-110</t>
  </si>
  <si>
    <t>111-120</t>
  </si>
  <si>
    <t>121-130</t>
  </si>
  <si>
    <t>131-140</t>
  </si>
  <si>
    <t>141 a více</t>
  </si>
  <si>
    <t>Doplňující název tarifu</t>
  </si>
  <si>
    <t>Čas platnosti</t>
  </si>
  <si>
    <t>Relace</t>
  </si>
  <si>
    <t>Hodnota</t>
  </si>
  <si>
    <t>Typ</t>
  </si>
  <si>
    <t>Název</t>
  </si>
  <si>
    <t>Tarif.jedn.</t>
  </si>
  <si>
    <t>jednotlivé jízdné</t>
  </si>
  <si>
    <t>tarifní jednice</t>
  </si>
  <si>
    <t>IREDO</t>
  </si>
  <si>
    <t>0-999</t>
  </si>
  <si>
    <t>jízdní doklady</t>
  </si>
  <si>
    <t>Contract Amount</t>
  </si>
  <si>
    <t>ContractHasJourney</t>
  </si>
  <si>
    <t>Papír</t>
  </si>
  <si>
    <t>BČK</t>
  </si>
  <si>
    <t>Možnost tarifu na anonymní kartě</t>
  </si>
  <si>
    <t>Předprodejní zařízení (PreSalePAD)</t>
  </si>
  <si>
    <t>Zařízení vozidla (BusPad)</t>
  </si>
  <si>
    <t>Cena</t>
  </si>
  <si>
    <t>ceník č.1</t>
  </si>
  <si>
    <t>kupon 1den</t>
  </si>
  <si>
    <t>všechny zóny IREDO</t>
  </si>
  <si>
    <t>kupon 7 dnů</t>
  </si>
  <si>
    <t>kupon 30 dnů</t>
  </si>
  <si>
    <t>kupon 90 dnů</t>
  </si>
  <si>
    <t>dítě 0-6let</t>
  </si>
  <si>
    <t>plnění EP IREDO</t>
  </si>
  <si>
    <t>Počet tarifních kilometrů</t>
  </si>
  <si>
    <t>Poznámky</t>
  </si>
  <si>
    <t>0</t>
  </si>
  <si>
    <t>60 minut</t>
  </si>
  <si>
    <t>1</t>
  </si>
  <si>
    <t>300 minut</t>
  </si>
  <si>
    <t>všechny zóny IREDO (100-999)</t>
  </si>
  <si>
    <t>tarify s těmito relacemi jsou tarify, jejichž cena a časová platnost se nepočítají a jsou pevně stanoveny</t>
  </si>
  <si>
    <t>celosíťová jízdenka- na kartu se zapisuje pouze číslo sítě; počáteční ani cílová zóna se nevyplňuje</t>
  </si>
  <si>
    <t>Jedná se o odbavovací zařízení umístěné v předprodejích autobusových dopravců.</t>
  </si>
  <si>
    <t>Odbavovací zařízení přímo ve vozidlech.</t>
  </si>
  <si>
    <t>Odbavovací zařízení v železničních vozech- přenosná osobní pokladna.</t>
  </si>
  <si>
    <t>Odbavovací zařízení na předprodejních místech ČD</t>
  </si>
  <si>
    <t>Udává číslo ceníku, ze kterého bude určena cena.</t>
  </si>
  <si>
    <t>Určuje, jestli je možné tarif nahrát na anonymní kartu</t>
  </si>
  <si>
    <t>Nosič jízdního dokladu</t>
  </si>
  <si>
    <t>Nosičem jízdního dokladu je papír.</t>
  </si>
  <si>
    <t>Nosičem jízdního dokladu je bezkontaktní čipová karta (jedná se tedy o elektronický jízdní doklad).</t>
  </si>
  <si>
    <t>jízdenka celosíťová (na kartu se zapisuje pouze číslo sítě, nezapisuje se počáteční ani cílová zóna)</t>
  </si>
  <si>
    <t>relační jízdní doklad (na kartu se zapíše počáteční a cílová zóna)</t>
  </si>
  <si>
    <t>jízdní doklad pro výčet zón (na kartu se vypíší všechny uvedené zóny)</t>
  </si>
  <si>
    <t>jízdní doklad pro zóny v intervalu, na BČK se zapisuje počáteční a konečná zóna intervalu s příznakem</t>
  </si>
  <si>
    <t>Nadpisy sloupců</t>
  </si>
  <si>
    <t>"Papír"</t>
  </si>
  <si>
    <t>"BČK"</t>
  </si>
  <si>
    <t>"-"</t>
  </si>
  <si>
    <t xml:space="preserve"> Kombinace neexistuje</t>
  </si>
  <si>
    <t>Popis</t>
  </si>
  <si>
    <t>Hodnoty do clearingu</t>
  </si>
  <si>
    <t>Zones-Interval = *</t>
  </si>
  <si>
    <t>Zones-Interval = dolní; horní</t>
  </si>
  <si>
    <t>Zones = z1; z2; ….</t>
  </si>
  <si>
    <t>Zones-Route = od; do</t>
  </si>
  <si>
    <t>Název tarifu(Name)</t>
  </si>
  <si>
    <t>NameDisplayLong</t>
  </si>
  <si>
    <t>NameDisplayShort</t>
  </si>
  <si>
    <t>návštěva ústavu</t>
  </si>
  <si>
    <t>návštěvy nezaopatřených dětí v ústavech</t>
  </si>
  <si>
    <t>Popis ceníků</t>
  </si>
  <si>
    <t>ceník č.1- elektronické jízdné při zaplacení z EP (karta pers. i anonymní)- tj. EP/BČK, časové elektronické jízdné placené EP i hotovostně- tj. EP/BČK a hotovost/BČK</t>
  </si>
  <si>
    <t>ceník č.4- základní jednotlivé jízdné pro papírové doklady- tj. EP/papír a hotovost/papír</t>
  </si>
  <si>
    <t>Ceník č.4</t>
  </si>
  <si>
    <t>papírové jízdenky</t>
  </si>
  <si>
    <t>Ceník č.1</t>
  </si>
  <si>
    <t>časové jízdné na personifikované kartě</t>
  </si>
  <si>
    <t>Sedmidenní jízdné [Kč]</t>
  </si>
  <si>
    <t>Třicetidenní jízdné [Kč]</t>
  </si>
  <si>
    <t>Devadesátitidenní jízdné [Kč]</t>
  </si>
  <si>
    <t>CP 61 a 47</t>
  </si>
  <si>
    <t>koeficient</t>
  </si>
  <si>
    <t>jednotlivé jízdné elektronické na pers.i anonymní kartě</t>
  </si>
  <si>
    <t>sleva [%]</t>
  </si>
  <si>
    <t>kontrola dítě (sleva min.50%)</t>
  </si>
  <si>
    <t>kontrola ZTP (sl. min.25%)</t>
  </si>
  <si>
    <t>kontrola student 15-26 (sl.min.25 %)</t>
  </si>
  <si>
    <t>01</t>
  </si>
  <si>
    <t>02</t>
  </si>
  <si>
    <t>jednotlivé jízdné -2.typ</t>
  </si>
  <si>
    <t>03</t>
  </si>
  <si>
    <t>IDOL +</t>
  </si>
  <si>
    <t>04</t>
  </si>
  <si>
    <t>IDOL 5+</t>
  </si>
  <si>
    <t>05</t>
  </si>
  <si>
    <t>24hodin-skupinová</t>
  </si>
  <si>
    <t>06</t>
  </si>
  <si>
    <t>24hodin-zlevněná (u CP 63)</t>
  </si>
  <si>
    <t>07</t>
  </si>
  <si>
    <t xml:space="preserve">24hodin- základní </t>
  </si>
  <si>
    <t>08</t>
  </si>
  <si>
    <t>1denní (kalendářní den) základní</t>
  </si>
  <si>
    <t>dependentChildrenVisitor (45)</t>
  </si>
  <si>
    <t>09</t>
  </si>
  <si>
    <t>1denní (kalendářní den) zlevněný (u CP 63)</t>
  </si>
  <si>
    <t>skupinová</t>
  </si>
  <si>
    <t>group (46)</t>
  </si>
  <si>
    <t>10</t>
  </si>
  <si>
    <t>2denní základní</t>
  </si>
  <si>
    <t>děti 0-6let</t>
  </si>
  <si>
    <t>11</t>
  </si>
  <si>
    <t>2denní zlevněný (u CP 63)</t>
  </si>
  <si>
    <t>12</t>
  </si>
  <si>
    <t>7denní (kalendářní den)</t>
  </si>
  <si>
    <t>13</t>
  </si>
  <si>
    <t>7denní (kalendářní den) zlevněný (u CP 63)</t>
  </si>
  <si>
    <t>14</t>
  </si>
  <si>
    <t>30denní (kalendářní den)</t>
  </si>
  <si>
    <t>15</t>
  </si>
  <si>
    <t>30denní (kalendářní den) abonent</t>
  </si>
  <si>
    <t>16</t>
  </si>
  <si>
    <t>30denní (kalendářní den) abonent+</t>
  </si>
  <si>
    <t>17</t>
  </si>
  <si>
    <t>90denní (kalendářní den)</t>
  </si>
  <si>
    <t>18</t>
  </si>
  <si>
    <t>90denní (kalendářní den) abonent</t>
  </si>
  <si>
    <t>19</t>
  </si>
  <si>
    <t>90denní (kalendářní den) abonent+</t>
  </si>
  <si>
    <t>20</t>
  </si>
  <si>
    <t>měsíční</t>
  </si>
  <si>
    <t>21</t>
  </si>
  <si>
    <t>čtvrtletní</t>
  </si>
  <si>
    <t>22</t>
  </si>
  <si>
    <t>půlroční</t>
  </si>
  <si>
    <t>roční (kalendářní rok)</t>
  </si>
  <si>
    <t>24</t>
  </si>
  <si>
    <t>roční (kalendářní rok) abonent</t>
  </si>
  <si>
    <t>25</t>
  </si>
  <si>
    <t>roční (kalendářní rok) abonent+</t>
  </si>
  <si>
    <t>26</t>
  </si>
  <si>
    <t>1denní (kalendářní den) skupinová</t>
  </si>
  <si>
    <t>27</t>
  </si>
  <si>
    <t>15denní (kalendářní den)</t>
  </si>
  <si>
    <t>28</t>
  </si>
  <si>
    <t>volitelná platnost</t>
  </si>
  <si>
    <t>29</t>
  </si>
  <si>
    <t>volná pozice</t>
  </si>
  <si>
    <t>30</t>
  </si>
  <si>
    <t>31</t>
  </si>
  <si>
    <t>32</t>
  </si>
  <si>
    <t>linkospoj MHD-nezapisuje se na kartu</t>
  </si>
  <si>
    <t>linkospoj MHD/PAD/vlak- nezapisuje se na kartu</t>
  </si>
  <si>
    <t>1denní (kalendářní den) pro psa/zavazadlo-nezapisuje se na kartu</t>
  </si>
  <si>
    <t>LIBNET</t>
  </si>
  <si>
    <t>LIBNET 5+</t>
  </si>
  <si>
    <t>LIBNET kolo</t>
  </si>
  <si>
    <t>plnění EP</t>
  </si>
  <si>
    <t>zdarma</t>
  </si>
  <si>
    <t>zdarma ostatní</t>
  </si>
  <si>
    <t>1denní (kalendářní den) základní papírová</t>
  </si>
  <si>
    <t>1denní (kalendářní den) zlevněná papírová</t>
  </si>
  <si>
    <t>IREDO - Mechoperníkovská magistrála</t>
  </si>
  <si>
    <t>24hodin-skupinová papírová</t>
  </si>
  <si>
    <t>24hodin-zlevněná papírová (u CP 63)</t>
  </si>
  <si>
    <t>24hodin- základní papírová</t>
  </si>
  <si>
    <t>180denní (kalendářní den)</t>
  </si>
  <si>
    <t>365 denní (kalendářní den)</t>
  </si>
  <si>
    <t>5měsíční</t>
  </si>
  <si>
    <t>ODIS Prima</t>
  </si>
  <si>
    <t>základní jízdné</t>
  </si>
  <si>
    <t>7denní základní</t>
  </si>
  <si>
    <t>30denní základní</t>
  </si>
  <si>
    <t>90denní základní</t>
  </si>
  <si>
    <t>pes</t>
  </si>
  <si>
    <t>přeprava zdarma PTP/KPV</t>
  </si>
  <si>
    <t>přeprava zdarma dítě 0-6 let</t>
  </si>
  <si>
    <t>ceník č.4</t>
  </si>
  <si>
    <t>120 minut</t>
  </si>
  <si>
    <t>180 minut</t>
  </si>
  <si>
    <t>240 minut</t>
  </si>
  <si>
    <t>360 minut</t>
  </si>
  <si>
    <t>průvodce ZTP/P</t>
  </si>
  <si>
    <t>ZTP/PCardHolderGuide (44)</t>
  </si>
  <si>
    <t>síť_1os</t>
  </si>
  <si>
    <t>síť_2+3</t>
  </si>
  <si>
    <t>síť_4os</t>
  </si>
  <si>
    <t>síťová 1osoba</t>
  </si>
  <si>
    <t>síťová pes</t>
  </si>
  <si>
    <t>síťová zavazadlo</t>
  </si>
  <si>
    <t>síťová kolo v cyklobusech</t>
  </si>
  <si>
    <t>síťová skupinová pro 4 osoby</t>
  </si>
  <si>
    <t>síťová skupinová pro 2 osoby + 3 děti</t>
  </si>
  <si>
    <t>1 den celosíťová IREDO - na kartu</t>
  </si>
  <si>
    <t>1 den celosíťová IREDO - na papír</t>
  </si>
  <si>
    <t>1 den celosíťová IREDO - 4 osoby (nosič papír)</t>
  </si>
  <si>
    <t>1 den celosíťová IREDO - zavazadlo v autobusech (nosič papír)</t>
  </si>
  <si>
    <t>1 den celosíťová IREDO - kolo v cyklobusech (nosič papír)</t>
  </si>
  <si>
    <t>student 18-26</t>
  </si>
  <si>
    <t>děti a mládež -18</t>
  </si>
  <si>
    <t>děti a mládež 6-18 let</t>
  </si>
  <si>
    <t>student 18-26 let</t>
  </si>
  <si>
    <t>návštěva dětí v ústavu</t>
  </si>
  <si>
    <t>1denní síť. jednotlivec</t>
  </si>
  <si>
    <t>1denní síť. 4 os. libovol. věku</t>
  </si>
  <si>
    <t>1denní síť. pes</t>
  </si>
  <si>
    <t>1denní síť. zavazadlo v BUS</t>
  </si>
  <si>
    <t>1denní síť. kolo v cyklobusech</t>
  </si>
  <si>
    <t>7denní děti a mládež 6-18 let</t>
  </si>
  <si>
    <t>7denní student 18-26 let</t>
  </si>
  <si>
    <t>30denní děti a mládež 6-18 let</t>
  </si>
  <si>
    <t>30denní student 18-26 let</t>
  </si>
  <si>
    <t>90denní děti a mládež 6-18 let</t>
  </si>
  <si>
    <t>90denní student 18-26 let</t>
  </si>
  <si>
    <t>1denní síť. 2 osoby + 3 děti do 15 let</t>
  </si>
  <si>
    <t>dítě6-18</t>
  </si>
  <si>
    <t>stu18-26</t>
  </si>
  <si>
    <t>osoba65+</t>
  </si>
  <si>
    <t>návš_úst</t>
  </si>
  <si>
    <t>síť_Pes</t>
  </si>
  <si>
    <t>síť_Zav</t>
  </si>
  <si>
    <t>síť_Kolo</t>
  </si>
  <si>
    <t>7denní</t>
  </si>
  <si>
    <t>7d_6-18</t>
  </si>
  <si>
    <t>7d_stu</t>
  </si>
  <si>
    <t>30denní</t>
  </si>
  <si>
    <t>30d_6-18</t>
  </si>
  <si>
    <t>30d_stu</t>
  </si>
  <si>
    <t>90denní</t>
  </si>
  <si>
    <t>90d_6-18</t>
  </si>
  <si>
    <t>90d_stu</t>
  </si>
  <si>
    <t>zavazadl</t>
  </si>
  <si>
    <t>PTP_KPV</t>
  </si>
  <si>
    <t>dítě_0-6</t>
  </si>
  <si>
    <t>průvodce</t>
  </si>
  <si>
    <t>základní</t>
  </si>
  <si>
    <t>různý</t>
  </si>
  <si>
    <t>3</t>
  </si>
  <si>
    <t>4</t>
  </si>
  <si>
    <t>dospělý 18+</t>
  </si>
  <si>
    <t>osoba -18</t>
  </si>
  <si>
    <t>ParentTariff number</t>
  </si>
  <si>
    <t>Tariff number (=CP+TP)</t>
  </si>
  <si>
    <t>Tariff Profile</t>
  </si>
  <si>
    <t>nespecifikováno</t>
  </si>
  <si>
    <t>not specified (0)</t>
  </si>
  <si>
    <t>Číselník CP</t>
  </si>
  <si>
    <t>Číselník TP</t>
  </si>
  <si>
    <t>evidenční zdarma ostatní</t>
  </si>
  <si>
    <t>plneniEP</t>
  </si>
  <si>
    <t>evid_0Kc</t>
  </si>
  <si>
    <t>nespecifikovaný</t>
  </si>
  <si>
    <t>Coupon Type</t>
  </si>
  <si>
    <t>Contract Has Journey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</si>
</sst>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indexed="5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33CC"/>
      <name val="Arial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0"/>
      <color rgb="FFFFFF00"/>
      <name val="Arial"/>
      <family val="2"/>
      <charset val="238"/>
    </font>
    <font>
      <sz val="9"/>
      <color indexed="10"/>
      <name val="Times New Roman"/>
      <family val="1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9"/>
      <color theme="0"/>
      <name val="Times New Roman"/>
      <family val="1"/>
      <charset val="238"/>
    </font>
    <font>
      <sz val="10"/>
      <color theme="0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26"/>
      </patternFill>
    </fill>
  </fills>
  <borders count="7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18">
    <xf numFmtId="0" fontId="0" fillId="0" borderId="0" xfId="0"/>
    <xf numFmtId="0" fontId="21" fillId="0" borderId="19" xfId="29" applyFont="1" applyFill="1" applyBorder="1" applyAlignment="1">
      <alignment vertical="center"/>
    </xf>
    <xf numFmtId="0" fontId="21" fillId="0" borderId="10" xfId="29" applyFont="1" applyFill="1" applyBorder="1" applyAlignment="1">
      <alignment vertical="center"/>
    </xf>
    <xf numFmtId="0" fontId="21" fillId="0" borderId="10" xfId="29" applyFont="1" applyFill="1" applyBorder="1" applyAlignment="1">
      <alignment horizontal="left" vertical="center"/>
    </xf>
    <xf numFmtId="0" fontId="1" fillId="0" borderId="10" xfId="29" applyFill="1" applyBorder="1" applyAlignment="1">
      <alignment horizontal="left" vertical="center"/>
    </xf>
    <xf numFmtId="0" fontId="1" fillId="0" borderId="0" xfId="29"/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" fillId="0" borderId="0" xfId="29" applyFont="1"/>
    <xf numFmtId="0" fontId="25" fillId="25" borderId="0" xfId="29" applyFont="1" applyFill="1"/>
    <xf numFmtId="0" fontId="1" fillId="25" borderId="0" xfId="29" applyFill="1"/>
    <xf numFmtId="0" fontId="26" fillId="0" borderId="26" xfId="29" applyFont="1" applyFill="1" applyBorder="1" applyAlignment="1">
      <alignment horizontal="center" vertical="center" wrapText="1"/>
    </xf>
    <xf numFmtId="0" fontId="27" fillId="0" borderId="31" xfId="29" applyFont="1" applyFill="1" applyBorder="1" applyAlignment="1">
      <alignment horizontal="center" vertical="center" wrapText="1"/>
    </xf>
    <xf numFmtId="0" fontId="27" fillId="0" borderId="31" xfId="29" applyFont="1" applyFill="1" applyBorder="1" applyAlignment="1">
      <alignment horizontal="center" vertical="center"/>
    </xf>
    <xf numFmtId="0" fontId="27" fillId="30" borderId="27" xfId="29" applyFont="1" applyFill="1" applyBorder="1" applyAlignment="1">
      <alignment horizontal="center" vertical="center" wrapText="1"/>
    </xf>
    <xf numFmtId="0" fontId="27" fillId="30" borderId="20" xfId="29" applyFont="1" applyFill="1" applyBorder="1" applyAlignment="1">
      <alignment horizontal="center" vertical="center" wrapText="1"/>
    </xf>
    <xf numFmtId="0" fontId="27" fillId="30" borderId="20" xfId="29" applyFont="1" applyFill="1" applyBorder="1" applyAlignment="1">
      <alignment horizontal="center" vertical="center"/>
    </xf>
    <xf numFmtId="0" fontId="27" fillId="30" borderId="42" xfId="29" applyFont="1" applyFill="1" applyBorder="1" applyAlignment="1">
      <alignment horizontal="center" vertical="center" wrapText="1"/>
    </xf>
    <xf numFmtId="0" fontId="27" fillId="31" borderId="27" xfId="29" applyFont="1" applyFill="1" applyBorder="1" applyAlignment="1">
      <alignment horizontal="center" vertical="center" wrapText="1"/>
    </xf>
    <xf numFmtId="0" fontId="27" fillId="31" borderId="20" xfId="29" applyFont="1" applyFill="1" applyBorder="1" applyAlignment="1">
      <alignment horizontal="center" vertical="center" wrapText="1"/>
    </xf>
    <xf numFmtId="0" fontId="27" fillId="31" borderId="20" xfId="29" applyFont="1" applyFill="1" applyBorder="1" applyAlignment="1">
      <alignment horizontal="center" vertical="center"/>
    </xf>
    <xf numFmtId="0" fontId="27" fillId="31" borderId="56" xfId="29" applyFont="1" applyFill="1" applyBorder="1" applyAlignment="1">
      <alignment horizontal="center" vertical="center" wrapText="1"/>
    </xf>
    <xf numFmtId="0" fontId="27" fillId="32" borderId="44" xfId="29" applyFont="1" applyFill="1" applyBorder="1" applyAlignment="1">
      <alignment horizontal="center" vertical="center" wrapText="1"/>
    </xf>
    <xf numFmtId="0" fontId="27" fillId="32" borderId="20" xfId="29" applyFont="1" applyFill="1" applyBorder="1" applyAlignment="1">
      <alignment horizontal="center" vertical="center"/>
    </xf>
    <xf numFmtId="0" fontId="26" fillId="28" borderId="25" xfId="29" applyFont="1" applyFill="1" applyBorder="1" applyAlignment="1">
      <alignment horizontal="center" vertical="center" wrapText="1"/>
    </xf>
    <xf numFmtId="1" fontId="28" fillId="0" borderId="26" xfId="29" applyNumberFormat="1" applyFont="1" applyFill="1" applyBorder="1"/>
    <xf numFmtId="1" fontId="26" fillId="0" borderId="26" xfId="29" applyNumberFormat="1" applyFont="1" applyFill="1" applyBorder="1"/>
    <xf numFmtId="1" fontId="37" fillId="30" borderId="28" xfId="29" applyNumberFormat="1" applyFont="1" applyFill="1" applyBorder="1"/>
    <xf numFmtId="1" fontId="37" fillId="30" borderId="10" xfId="29" applyNumberFormat="1" applyFont="1" applyFill="1" applyBorder="1"/>
    <xf numFmtId="1" fontId="37" fillId="0" borderId="24" xfId="29" applyNumberFormat="1" applyFont="1" applyFill="1" applyBorder="1"/>
    <xf numFmtId="1" fontId="37" fillId="31" borderId="28" xfId="29" applyNumberFormat="1" applyFont="1" applyFill="1" applyBorder="1" applyAlignment="1"/>
    <xf numFmtId="1" fontId="37" fillId="31" borderId="10" xfId="29" applyNumberFormat="1" applyFont="1" applyFill="1" applyBorder="1" applyAlignment="1"/>
    <xf numFmtId="1" fontId="37" fillId="0" borderId="29" xfId="29" applyNumberFormat="1" applyFont="1" applyFill="1" applyBorder="1"/>
    <xf numFmtId="1" fontId="37" fillId="32" borderId="43" xfId="29" applyNumberFormat="1" applyFont="1" applyFill="1" applyBorder="1"/>
    <xf numFmtId="1" fontId="37" fillId="32" borderId="10" xfId="29" applyNumberFormat="1" applyFont="1" applyFill="1" applyBorder="1"/>
    <xf numFmtId="0" fontId="26" fillId="28" borderId="28" xfId="29" applyFont="1" applyFill="1" applyBorder="1" applyAlignment="1">
      <alignment horizontal="center" vertical="center" wrapText="1"/>
    </xf>
    <xf numFmtId="1" fontId="28" fillId="0" borderId="10" xfId="29" applyNumberFormat="1" applyFont="1" applyFill="1" applyBorder="1"/>
    <xf numFmtId="1" fontId="26" fillId="0" borderId="10" xfId="29" applyNumberFormat="1" applyFont="1" applyFill="1" applyBorder="1"/>
    <xf numFmtId="49" fontId="26" fillId="28" borderId="28" xfId="29" applyNumberFormat="1" applyFont="1" applyFill="1" applyBorder="1" applyAlignment="1">
      <alignment horizontal="center"/>
    </xf>
    <xf numFmtId="49" fontId="26" fillId="28" borderId="30" xfId="29" applyNumberFormat="1" applyFont="1" applyFill="1" applyBorder="1" applyAlignment="1">
      <alignment horizontal="center"/>
    </xf>
    <xf numFmtId="1" fontId="28" fillId="0" borderId="31" xfId="29" applyNumberFormat="1" applyFont="1" applyFill="1" applyBorder="1"/>
    <xf numFmtId="1" fontId="26" fillId="0" borderId="31" xfId="29" applyNumberFormat="1" applyFont="1" applyFill="1" applyBorder="1"/>
    <xf numFmtId="1" fontId="26" fillId="0" borderId="20" xfId="29" applyNumberFormat="1" applyFont="1" applyFill="1" applyBorder="1"/>
    <xf numFmtId="49" fontId="26" fillId="28" borderId="33" xfId="29" applyNumberFormat="1" applyFont="1" applyFill="1" applyBorder="1" applyAlignment="1">
      <alignment horizontal="center"/>
    </xf>
    <xf numFmtId="1" fontId="28" fillId="0" borderId="13" xfId="29" applyNumberFormat="1" applyFont="1" applyFill="1" applyBorder="1"/>
    <xf numFmtId="1" fontId="26" fillId="0" borderId="13" xfId="29" applyNumberFormat="1" applyFont="1" applyFill="1" applyBorder="1"/>
    <xf numFmtId="1" fontId="26" fillId="0" borderId="22" xfId="29" applyNumberFormat="1" applyFont="1" applyFill="1" applyBorder="1"/>
    <xf numFmtId="1" fontId="37" fillId="30" borderId="33" xfId="29" applyNumberFormat="1" applyFont="1" applyFill="1" applyBorder="1"/>
    <xf numFmtId="1" fontId="37" fillId="30" borderId="13" xfId="29" applyNumberFormat="1" applyFont="1" applyFill="1" applyBorder="1"/>
    <xf numFmtId="1" fontId="37" fillId="0" borderId="22" xfId="29" applyNumberFormat="1" applyFont="1" applyFill="1" applyBorder="1"/>
    <xf numFmtId="1" fontId="37" fillId="31" borderId="33" xfId="29" applyNumberFormat="1" applyFont="1" applyFill="1" applyBorder="1" applyAlignment="1"/>
    <xf numFmtId="1" fontId="37" fillId="31" borderId="13" xfId="29" applyNumberFormat="1" applyFont="1" applyFill="1" applyBorder="1" applyAlignment="1"/>
    <xf numFmtId="1" fontId="37" fillId="0" borderId="57" xfId="29" applyNumberFormat="1" applyFont="1" applyFill="1" applyBorder="1"/>
    <xf numFmtId="1" fontId="37" fillId="32" borderId="47" xfId="29" applyNumberFormat="1" applyFont="1" applyFill="1" applyBorder="1"/>
    <xf numFmtId="1" fontId="37" fillId="32" borderId="13" xfId="29" applyNumberFormat="1" applyFont="1" applyFill="1" applyBorder="1"/>
    <xf numFmtId="1" fontId="26" fillId="0" borderId="24" xfId="29" applyNumberFormat="1" applyFont="1" applyFill="1" applyBorder="1"/>
    <xf numFmtId="1" fontId="26" fillId="0" borderId="34" xfId="29" applyNumberFormat="1" applyFont="1" applyFill="1" applyBorder="1"/>
    <xf numFmtId="49" fontId="26" fillId="28" borderId="25" xfId="29" applyNumberFormat="1" applyFont="1" applyFill="1" applyBorder="1" applyAlignment="1">
      <alignment horizontal="center"/>
    </xf>
    <xf numFmtId="1" fontId="26" fillId="0" borderId="35" xfId="29" applyNumberFormat="1" applyFont="1" applyFill="1" applyBorder="1"/>
    <xf numFmtId="49" fontId="26" fillId="0" borderId="30" xfId="29" applyNumberFormat="1" applyFont="1" applyFill="1" applyBorder="1" applyAlignment="1">
      <alignment horizontal="center"/>
    </xf>
    <xf numFmtId="49" fontId="26" fillId="0" borderId="25" xfId="29" applyNumberFormat="1" applyFont="1" applyFill="1" applyBorder="1" applyAlignment="1">
      <alignment horizontal="center"/>
    </xf>
    <xf numFmtId="49" fontId="26" fillId="0" borderId="28" xfId="29" applyNumberFormat="1" applyFont="1" applyFill="1" applyBorder="1" applyAlignment="1">
      <alignment horizontal="center"/>
    </xf>
    <xf numFmtId="1" fontId="37" fillId="30" borderId="30" xfId="29" applyNumberFormat="1" applyFont="1" applyFill="1" applyBorder="1"/>
    <xf numFmtId="1" fontId="37" fillId="30" borderId="31" xfId="29" applyNumberFormat="1" applyFont="1" applyFill="1" applyBorder="1"/>
    <xf numFmtId="1" fontId="37" fillId="0" borderId="34" xfId="29" applyNumberFormat="1" applyFont="1" applyFill="1" applyBorder="1"/>
    <xf numFmtId="1" fontId="37" fillId="31" borderId="30" xfId="29" applyNumberFormat="1" applyFont="1" applyFill="1" applyBorder="1" applyAlignment="1"/>
    <xf numFmtId="1" fontId="37" fillId="31" borderId="31" xfId="29" applyNumberFormat="1" applyFont="1" applyFill="1" applyBorder="1" applyAlignment="1"/>
    <xf numFmtId="1" fontId="37" fillId="0" borderId="32" xfId="29" applyNumberFormat="1" applyFont="1" applyFill="1" applyBorder="1"/>
    <xf numFmtId="1" fontId="37" fillId="32" borderId="58" xfId="29" applyNumberFormat="1" applyFont="1" applyFill="1" applyBorder="1"/>
    <xf numFmtId="1" fontId="37" fillId="32" borderId="31" xfId="29" applyNumberFormat="1" applyFont="1" applyFill="1" applyBorder="1"/>
    <xf numFmtId="0" fontId="1" fillId="0" borderId="59" xfId="29" applyBorder="1"/>
    <xf numFmtId="0" fontId="25" fillId="33" borderId="60" xfId="29" applyFont="1" applyFill="1" applyBorder="1"/>
    <xf numFmtId="0" fontId="25" fillId="31" borderId="60" xfId="29" applyFont="1" applyFill="1" applyBorder="1"/>
    <xf numFmtId="0" fontId="25" fillId="32" borderId="60" xfId="29" applyFont="1" applyFill="1" applyBorder="1"/>
    <xf numFmtId="0" fontId="38" fillId="0" borderId="0" xfId="29" applyFont="1" applyAlignment="1">
      <alignment horizontal="center"/>
    </xf>
    <xf numFmtId="0" fontId="25" fillId="34" borderId="0" xfId="29" applyFont="1" applyFill="1" applyBorder="1" applyAlignment="1">
      <alignment horizontal="center" wrapText="1"/>
    </xf>
    <xf numFmtId="0" fontId="26" fillId="28" borderId="55" xfId="29" applyFont="1" applyFill="1" applyBorder="1" applyAlignment="1">
      <alignment horizontal="center" vertical="center" wrapText="1"/>
    </xf>
    <xf numFmtId="0" fontId="39" fillId="34" borderId="0" xfId="29" applyFont="1" applyFill="1" applyBorder="1" applyAlignment="1">
      <alignment horizontal="center"/>
    </xf>
    <xf numFmtId="0" fontId="27" fillId="0" borderId="0" xfId="29" applyFont="1" applyFill="1" applyBorder="1" applyAlignment="1">
      <alignment horizontal="center" vertical="center" wrapText="1"/>
    </xf>
    <xf numFmtId="0" fontId="26" fillId="0" borderId="59" xfId="29" applyFont="1" applyFill="1" applyBorder="1" applyAlignment="1">
      <alignment horizontal="center" vertical="center" wrapText="1"/>
    </xf>
    <xf numFmtId="0" fontId="27" fillId="0" borderId="62" xfId="29" applyFont="1" applyFill="1" applyBorder="1" applyAlignment="1">
      <alignment horizontal="center" vertical="center" wrapText="1"/>
    </xf>
    <xf numFmtId="0" fontId="27" fillId="0" borderId="63" xfId="29" applyFont="1" applyFill="1" applyBorder="1" applyAlignment="1">
      <alignment horizontal="center" vertical="center"/>
    </xf>
    <xf numFmtId="0" fontId="27" fillId="0" borderId="63" xfId="29" applyFont="1" applyFill="1" applyBorder="1" applyAlignment="1">
      <alignment horizontal="center" vertical="center" wrapText="1"/>
    </xf>
    <xf numFmtId="0" fontId="1" fillId="34" borderId="0" xfId="29" applyFill="1" applyBorder="1" applyAlignment="1">
      <alignment horizontal="center"/>
    </xf>
    <xf numFmtId="4" fontId="28" fillId="0" borderId="13" xfId="29" applyNumberFormat="1" applyFont="1" applyFill="1" applyBorder="1"/>
    <xf numFmtId="0" fontId="1" fillId="34" borderId="0" xfId="29" applyFill="1" applyBorder="1" applyAlignment="1">
      <alignment horizontal="left"/>
    </xf>
    <xf numFmtId="1" fontId="28" fillId="0" borderId="0" xfId="29" applyNumberFormat="1" applyFont="1" applyFill="1" applyBorder="1"/>
    <xf numFmtId="49" fontId="26" fillId="0" borderId="27" xfId="29" applyNumberFormat="1" applyFont="1" applyFill="1" applyBorder="1" applyAlignment="1">
      <alignment horizontal="center"/>
    </xf>
    <xf numFmtId="0" fontId="29" fillId="29" borderId="61" xfId="29" applyFont="1" applyFill="1" applyBorder="1" applyAlignment="1">
      <alignment vertical="center"/>
    </xf>
    <xf numFmtId="1" fontId="26" fillId="0" borderId="42" xfId="29" applyNumberFormat="1" applyFont="1" applyFill="1" applyBorder="1"/>
    <xf numFmtId="1" fontId="37" fillId="30" borderId="43" xfId="29" applyNumberFormat="1" applyFont="1" applyFill="1" applyBorder="1"/>
    <xf numFmtId="0" fontId="29" fillId="24" borderId="11" xfId="29" applyFont="1" applyFill="1" applyBorder="1" applyAlignment="1">
      <alignment vertical="center"/>
    </xf>
    <xf numFmtId="0" fontId="29" fillId="24" borderId="65" xfId="29" applyFont="1" applyFill="1" applyBorder="1" applyAlignment="1">
      <alignment vertical="center"/>
    </xf>
    <xf numFmtId="0" fontId="29" fillId="24" borderId="12" xfId="29" applyFont="1" applyFill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1" fillId="0" borderId="18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/>
    </xf>
    <xf numFmtId="2" fontId="21" fillId="0" borderId="16" xfId="0" applyNumberFormat="1" applyFont="1" applyFill="1" applyBorder="1" applyAlignment="1">
      <alignment horizontal="center" vertical="center"/>
    </xf>
    <xf numFmtId="2" fontId="21" fillId="0" borderId="15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vertical="center"/>
    </xf>
    <xf numFmtId="0" fontId="21" fillId="0" borderId="10" xfId="0" applyFont="1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32" fillId="0" borderId="10" xfId="0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33" fillId="0" borderId="51" xfId="0" applyFont="1" applyFill="1" applyBorder="1" applyAlignment="1">
      <alignment horizontal="left" vertical="center" wrapText="1"/>
    </xf>
    <xf numFmtId="0" fontId="33" fillId="0" borderId="51" xfId="0" applyFont="1" applyBorder="1" applyAlignment="1">
      <alignment horizontal="left" vertical="center"/>
    </xf>
    <xf numFmtId="0" fontId="33" fillId="0" borderId="52" xfId="0" applyFont="1" applyBorder="1" applyAlignment="1">
      <alignment horizontal="left" vertical="center"/>
    </xf>
    <xf numFmtId="0" fontId="21" fillId="0" borderId="0" xfId="0" applyFont="1" applyFill="1" applyAlignment="1">
      <alignment horizontal="right" vertical="center"/>
    </xf>
    <xf numFmtId="0" fontId="26" fillId="0" borderId="0" xfId="29" applyFont="1" applyFill="1" applyBorder="1" applyAlignment="1">
      <alignment horizontal="center" vertical="center" wrapText="1"/>
    </xf>
    <xf numFmtId="0" fontId="27" fillId="0" borderId="0" xfId="29" applyFont="1" applyFill="1" applyBorder="1" applyAlignment="1">
      <alignment horizontal="center" vertical="center"/>
    </xf>
    <xf numFmtId="1" fontId="40" fillId="0" borderId="0" xfId="29" applyNumberFormat="1" applyFont="1" applyFill="1" applyBorder="1"/>
    <xf numFmtId="1" fontId="26" fillId="0" borderId="0" xfId="29" applyNumberFormat="1" applyFont="1" applyFill="1" applyBorder="1"/>
    <xf numFmtId="49" fontId="26" fillId="0" borderId="0" xfId="29" applyNumberFormat="1" applyFont="1" applyFill="1" applyBorder="1" applyAlignment="1">
      <alignment horizontal="center"/>
    </xf>
    <xf numFmtId="0" fontId="1" fillId="0" borderId="0" xfId="29" applyFill="1" applyBorder="1"/>
    <xf numFmtId="0" fontId="25" fillId="0" borderId="0" xfId="29" applyFont="1" applyFill="1" applyBorder="1"/>
    <xf numFmtId="0" fontId="26" fillId="0" borderId="0" xfId="29" applyFont="1" applyFill="1" applyBorder="1" applyAlignment="1">
      <alignment vertical="center" wrapText="1"/>
    </xf>
    <xf numFmtId="0" fontId="1" fillId="0" borderId="0" xfId="29" applyFill="1" applyBorder="1" applyAlignment="1">
      <alignment wrapText="1"/>
    </xf>
    <xf numFmtId="0" fontId="1" fillId="0" borderId="0" xfId="29" applyFill="1" applyBorder="1" applyAlignment="1">
      <alignment horizontal="left"/>
    </xf>
    <xf numFmtId="2" fontId="26" fillId="0" borderId="0" xfId="29" applyNumberFormat="1" applyFont="1" applyFill="1" applyBorder="1"/>
    <xf numFmtId="49" fontId="26" fillId="0" borderId="0" xfId="29" applyNumberFormat="1" applyFont="1" applyFill="1" applyBorder="1" applyAlignment="1">
      <alignment horizontal="left"/>
    </xf>
    <xf numFmtId="0" fontId="41" fillId="0" borderId="0" xfId="29" applyFont="1" applyFill="1" applyBorder="1"/>
    <xf numFmtId="0" fontId="45" fillId="0" borderId="0" xfId="29" applyFont="1" applyFill="1" applyBorder="1" applyAlignment="1">
      <alignment horizontal="center" vertical="center" wrapText="1"/>
    </xf>
    <xf numFmtId="4" fontId="46" fillId="0" borderId="0" xfId="29" applyNumberFormat="1" applyFont="1"/>
    <xf numFmtId="2" fontId="21" fillId="0" borderId="21" xfId="0" applyNumberFormat="1" applyFont="1" applyFill="1" applyBorder="1" applyAlignment="1">
      <alignment horizontal="center" vertical="center"/>
    </xf>
    <xf numFmtId="0" fontId="25" fillId="0" borderId="0" xfId="29" applyFont="1" applyFill="1" applyBorder="1" applyAlignment="1">
      <alignment horizontal="center" wrapText="1"/>
    </xf>
    <xf numFmtId="0" fontId="39" fillId="0" borderId="0" xfId="29" applyFont="1" applyFill="1" applyBorder="1" applyAlignment="1">
      <alignment horizontal="center"/>
    </xf>
    <xf numFmtId="0" fontId="1" fillId="0" borderId="0" xfId="29" applyFill="1" applyBorder="1" applyAlignment="1">
      <alignment horizontal="center"/>
    </xf>
    <xf numFmtId="0" fontId="1" fillId="0" borderId="0" xfId="29" applyFill="1" applyBorder="1" applyAlignment="1">
      <alignment horizontal="left"/>
    </xf>
    <xf numFmtId="0" fontId="26" fillId="0" borderId="53" xfId="29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right" vertical="center"/>
    </xf>
    <xf numFmtId="2" fontId="21" fillId="0" borderId="38" xfId="0" applyNumberFormat="1" applyFont="1" applyFill="1" applyBorder="1" applyAlignment="1">
      <alignment horizontal="center" vertical="center"/>
    </xf>
    <xf numFmtId="0" fontId="21" fillId="0" borderId="0" xfId="29" applyFont="1" applyFill="1" applyBorder="1" applyAlignment="1">
      <alignment vertical="center"/>
    </xf>
    <xf numFmtId="2" fontId="21" fillId="0" borderId="39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2" fontId="21" fillId="0" borderId="0" xfId="0" applyNumberFormat="1" applyFont="1" applyFill="1" applyBorder="1" applyAlignment="1">
      <alignment horizontal="center" vertical="center"/>
    </xf>
    <xf numFmtId="0" fontId="22" fillId="34" borderId="0" xfId="0" applyFon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0" fontId="27" fillId="32" borderId="68" xfId="29" applyFont="1" applyFill="1" applyBorder="1" applyAlignment="1">
      <alignment horizontal="center" vertical="center" wrapText="1"/>
    </xf>
    <xf numFmtId="0" fontId="27" fillId="32" borderId="10" xfId="29" applyFont="1" applyFill="1" applyBorder="1" applyAlignment="1">
      <alignment horizontal="center" vertical="center" wrapText="1"/>
    </xf>
    <xf numFmtId="0" fontId="1" fillId="0" borderId="0" xfId="29" applyAlignment="1">
      <alignment horizontal="center"/>
    </xf>
    <xf numFmtId="0" fontId="21" fillId="0" borderId="24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2" fontId="21" fillId="0" borderId="64" xfId="0" applyNumberFormat="1" applyFont="1" applyFill="1" applyBorder="1" applyAlignment="1">
      <alignment horizontal="center" vertical="center"/>
    </xf>
    <xf numFmtId="2" fontId="21" fillId="0" borderId="41" xfId="0" applyNumberFormat="1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vertical="center"/>
    </xf>
    <xf numFmtId="0" fontId="21" fillId="0" borderId="20" xfId="29" applyFont="1" applyFill="1" applyBorder="1" applyAlignment="1">
      <alignment vertical="center"/>
    </xf>
    <xf numFmtId="0" fontId="21" fillId="0" borderId="20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vertical="center"/>
    </xf>
    <xf numFmtId="0" fontId="31" fillId="0" borderId="10" xfId="0" applyFont="1" applyFill="1" applyBorder="1" applyAlignment="1">
      <alignment horizontal="center" vertical="center"/>
    </xf>
    <xf numFmtId="2" fontId="21" fillId="0" borderId="20" xfId="0" applyNumberFormat="1" applyFont="1" applyFill="1" applyBorder="1" applyAlignment="1">
      <alignment horizontal="center" vertical="center"/>
    </xf>
    <xf numFmtId="2" fontId="21" fillId="0" borderId="13" xfId="0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43" xfId="0" applyFont="1" applyFill="1" applyBorder="1" applyAlignment="1">
      <alignment horizontal="left" vertical="center"/>
    </xf>
    <xf numFmtId="0" fontId="0" fillId="0" borderId="43" xfId="0" applyFill="1" applyBorder="1" applyAlignment="1">
      <alignment horizontal="left" vertical="center"/>
    </xf>
    <xf numFmtId="0" fontId="21" fillId="0" borderId="39" xfId="0" applyFont="1" applyFill="1" applyBorder="1" applyAlignment="1">
      <alignment horizontal="left" vertical="center"/>
    </xf>
    <xf numFmtId="2" fontId="21" fillId="0" borderId="43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4" fontId="28" fillId="0" borderId="37" xfId="29" applyNumberFormat="1" applyFont="1" applyFill="1" applyBorder="1"/>
    <xf numFmtId="49" fontId="26" fillId="0" borderId="12" xfId="29" applyNumberFormat="1" applyFont="1" applyFill="1" applyBorder="1" applyAlignment="1">
      <alignment horizontal="center"/>
    </xf>
    <xf numFmtId="4" fontId="37" fillId="0" borderId="69" xfId="29" applyNumberFormat="1" applyFont="1" applyFill="1" applyBorder="1"/>
    <xf numFmtId="4" fontId="28" fillId="0" borderId="26" xfId="29" applyNumberFormat="1" applyFont="1" applyFill="1" applyBorder="1"/>
    <xf numFmtId="4" fontId="28" fillId="0" borderId="70" xfId="29" applyNumberFormat="1" applyFont="1" applyFill="1" applyBorder="1"/>
    <xf numFmtId="49" fontId="26" fillId="28" borderId="27" xfId="29" applyNumberFormat="1" applyFont="1" applyFill="1" applyBorder="1" applyAlignment="1">
      <alignment horizontal="center"/>
    </xf>
    <xf numFmtId="0" fontId="27" fillId="0" borderId="66" xfId="29" applyFont="1" applyFill="1" applyBorder="1" applyAlignment="1">
      <alignment horizontal="center" vertical="center" wrapText="1"/>
    </xf>
    <xf numFmtId="4" fontId="28" fillId="0" borderId="22" xfId="29" applyNumberFormat="1" applyFont="1" applyFill="1" applyBorder="1"/>
    <xf numFmtId="4" fontId="28" fillId="0" borderId="23" xfId="29" applyNumberFormat="1" applyFont="1" applyFill="1" applyBorder="1"/>
    <xf numFmtId="4" fontId="28" fillId="0" borderId="35" xfId="29" applyNumberFormat="1" applyFont="1" applyFill="1" applyBorder="1"/>
    <xf numFmtId="4" fontId="28" fillId="0" borderId="71" xfId="29" applyNumberFormat="1" applyFont="1" applyFill="1" applyBorder="1"/>
    <xf numFmtId="0" fontId="26" fillId="0" borderId="64" xfId="29" applyFont="1" applyFill="1" applyBorder="1" applyAlignment="1">
      <alignment horizontal="center" vertical="center" textRotation="90" wrapText="1"/>
    </xf>
    <xf numFmtId="0" fontId="29" fillId="29" borderId="11" xfId="29" applyFont="1" applyFill="1" applyBorder="1" applyAlignment="1">
      <alignment vertical="center"/>
    </xf>
    <xf numFmtId="0" fontId="29" fillId="29" borderId="65" xfId="29" applyFont="1" applyFill="1" applyBorder="1" applyAlignment="1">
      <alignment vertical="center"/>
    </xf>
    <xf numFmtId="0" fontId="29" fillId="29" borderId="12" xfId="29" applyFont="1" applyFill="1" applyBorder="1" applyAlignment="1">
      <alignment vertical="center"/>
    </xf>
    <xf numFmtId="0" fontId="22" fillId="0" borderId="10" xfId="0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6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32" fillId="0" borderId="14" xfId="0" applyFont="1" applyFill="1" applyBorder="1" applyAlignment="1">
      <alignment vertical="center"/>
    </xf>
    <xf numFmtId="0" fontId="32" fillId="0" borderId="14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21" xfId="0" applyFont="1" applyFill="1" applyBorder="1" applyAlignment="1">
      <alignment vertical="center"/>
    </xf>
    <xf numFmtId="0" fontId="21" fillId="0" borderId="15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1" fillId="0" borderId="10" xfId="0" applyFont="1" applyBorder="1" applyAlignment="1">
      <alignment vertical="center"/>
    </xf>
    <xf numFmtId="49" fontId="21" fillId="0" borderId="10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2" fillId="27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1" fillId="0" borderId="0" xfId="0" applyFont="1" applyFill="1" applyBorder="1" applyAlignment="1">
      <alignment horizontal="right" vertical="center"/>
    </xf>
    <xf numFmtId="0" fontId="19" fillId="26" borderId="10" xfId="29" applyFont="1" applyFill="1" applyBorder="1" applyAlignment="1">
      <alignment horizontal="center"/>
    </xf>
    <xf numFmtId="49" fontId="42" fillId="0" borderId="10" xfId="29" applyNumberFormat="1" applyFont="1" applyFill="1" applyBorder="1" applyAlignment="1">
      <alignment horizontal="center" vertical="center"/>
    </xf>
    <xf numFmtId="0" fontId="20" fillId="0" borderId="10" xfId="29" applyFont="1" applyFill="1" applyBorder="1" applyAlignment="1">
      <alignment horizontal="center"/>
    </xf>
    <xf numFmtId="0" fontId="1" fillId="0" borderId="10" xfId="29" applyFill="1" applyBorder="1" applyAlignment="1">
      <alignment horizontal="center"/>
    </xf>
    <xf numFmtId="0" fontId="47" fillId="0" borderId="0" xfId="29" applyFont="1"/>
    <xf numFmtId="0" fontId="1" fillId="0" borderId="0" xfId="29" applyFill="1"/>
    <xf numFmtId="0" fontId="43" fillId="0" borderId="10" xfId="29" applyFont="1" applyFill="1" applyBorder="1"/>
    <xf numFmtId="0" fontId="1" fillId="0" borderId="10" xfId="29" applyFill="1" applyBorder="1"/>
    <xf numFmtId="0" fontId="44" fillId="0" borderId="10" xfId="29" applyFont="1" applyFill="1" applyBorder="1" applyAlignment="1">
      <alignment horizontal="center"/>
    </xf>
    <xf numFmtId="0" fontId="22" fillId="35" borderId="16" xfId="0" applyFont="1" applyFill="1" applyBorder="1" applyAlignment="1">
      <alignment horizontal="center" vertical="center" wrapText="1"/>
    </xf>
    <xf numFmtId="0" fontId="22" fillId="35" borderId="14" xfId="0" applyFont="1" applyFill="1" applyBorder="1" applyAlignment="1">
      <alignment horizontal="center" vertical="center" textRotation="90" wrapText="1"/>
    </xf>
    <xf numFmtId="0" fontId="25" fillId="25" borderId="14" xfId="0" applyFont="1" applyFill="1" applyBorder="1" applyAlignment="1">
      <alignment horizontal="center" vertical="center" textRotation="90" wrapText="1"/>
    </xf>
    <xf numFmtId="0" fontId="22" fillId="25" borderId="10" xfId="0" applyFont="1" applyFill="1" applyBorder="1" applyAlignment="1">
      <alignment horizontal="center" vertical="center" textRotation="90" wrapText="1"/>
    </xf>
    <xf numFmtId="0" fontId="22" fillId="25" borderId="24" xfId="0" applyFont="1" applyFill="1" applyBorder="1" applyAlignment="1">
      <alignment horizontal="center" vertical="center" textRotation="90" wrapText="1"/>
    </xf>
    <xf numFmtId="0" fontId="22" fillId="25" borderId="10" xfId="0" applyFont="1" applyFill="1" applyBorder="1" applyAlignment="1">
      <alignment horizontal="center" vertical="center" textRotation="90"/>
    </xf>
    <xf numFmtId="0" fontId="21" fillId="35" borderId="14" xfId="0" applyFont="1" applyFill="1" applyBorder="1" applyAlignment="1">
      <alignment horizontal="center" vertical="center"/>
    </xf>
    <xf numFmtId="0" fontId="21" fillId="35" borderId="16" xfId="0" applyFont="1" applyFill="1" applyBorder="1" applyAlignment="1">
      <alignment horizontal="center" vertical="center"/>
    </xf>
    <xf numFmtId="0" fontId="21" fillId="35" borderId="14" xfId="0" applyFont="1" applyFill="1" applyBorder="1" applyAlignment="1">
      <alignment horizontal="center" vertical="center" wrapText="1"/>
    </xf>
    <xf numFmtId="0" fontId="22" fillId="25" borderId="41" xfId="0" applyFont="1" applyFill="1" applyBorder="1" applyAlignment="1">
      <alignment horizontal="center" vertical="center" textRotation="90" wrapText="1"/>
    </xf>
    <xf numFmtId="0" fontId="21" fillId="25" borderId="10" xfId="0" applyFont="1" applyFill="1" applyBorder="1" applyAlignment="1">
      <alignment vertical="center"/>
    </xf>
    <xf numFmtId="0" fontId="21" fillId="35" borderId="14" xfId="0" applyFont="1" applyFill="1" applyBorder="1" applyAlignment="1">
      <alignment vertical="center"/>
    </xf>
    <xf numFmtId="0" fontId="21" fillId="35" borderId="14" xfId="0" applyFont="1" applyFill="1" applyBorder="1" applyAlignment="1">
      <alignment horizontal="right" vertical="center"/>
    </xf>
    <xf numFmtId="0" fontId="21" fillId="35" borderId="15" xfId="0" applyFont="1" applyFill="1" applyBorder="1" applyAlignment="1">
      <alignment horizontal="right" vertical="center"/>
    </xf>
    <xf numFmtId="0" fontId="30" fillId="25" borderId="14" xfId="0" applyFont="1" applyFill="1" applyBorder="1" applyAlignment="1">
      <alignment horizontal="center" vertical="center" textRotation="90" wrapText="1"/>
    </xf>
    <xf numFmtId="0" fontId="22" fillId="25" borderId="20" xfId="0" applyFont="1" applyFill="1" applyBorder="1" applyAlignment="1">
      <alignment horizontal="center" vertical="center" textRotation="90" wrapText="1"/>
    </xf>
    <xf numFmtId="0" fontId="22" fillId="25" borderId="0" xfId="0" applyFont="1" applyFill="1" applyBorder="1" applyAlignment="1">
      <alignment horizontal="center" vertical="center" textRotation="90" wrapText="1"/>
    </xf>
    <xf numFmtId="0" fontId="21" fillId="0" borderId="10" xfId="0" applyFont="1" applyBorder="1" applyAlignment="1">
      <alignment horizontal="left" vertical="center"/>
    </xf>
    <xf numFmtId="0" fontId="21" fillId="0" borderId="29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2" fillId="27" borderId="48" xfId="0" applyFont="1" applyFill="1" applyBorder="1" applyAlignment="1">
      <alignment horizontal="center" vertical="center"/>
    </xf>
    <xf numFmtId="0" fontId="22" fillId="27" borderId="49" xfId="0" applyFont="1" applyFill="1" applyBorder="1" applyAlignment="1">
      <alignment horizontal="center" vertical="center"/>
    </xf>
    <xf numFmtId="0" fontId="22" fillId="27" borderId="5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29" xfId="0" applyFont="1" applyFill="1" applyBorder="1" applyAlignment="1">
      <alignment horizontal="left" vertical="center"/>
    </xf>
    <xf numFmtId="0" fontId="21" fillId="0" borderId="31" xfId="0" applyFont="1" applyFill="1" applyBorder="1" applyAlignment="1">
      <alignment horizontal="left" vertical="center" wrapText="1"/>
    </xf>
    <xf numFmtId="0" fontId="21" fillId="0" borderId="34" xfId="0" applyFont="1" applyFill="1" applyBorder="1" applyAlignment="1">
      <alignment horizontal="left" vertical="center" wrapText="1"/>
    </xf>
    <xf numFmtId="0" fontId="21" fillId="0" borderId="32" xfId="0" applyFont="1" applyFill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1" fillId="0" borderId="29" xfId="0" applyFont="1" applyFill="1" applyBorder="1" applyAlignment="1">
      <alignment horizontal="left" vertical="center" wrapText="1"/>
    </xf>
    <xf numFmtId="0" fontId="21" fillId="0" borderId="42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44" xfId="0" applyFont="1" applyBorder="1" applyAlignment="1">
      <alignment horizontal="center" vertical="center"/>
    </xf>
    <xf numFmtId="49" fontId="21" fillId="0" borderId="20" xfId="0" applyNumberFormat="1" applyFont="1" applyFill="1" applyBorder="1" applyAlignment="1">
      <alignment horizontal="center" vertical="center" wrapText="1"/>
    </xf>
    <xf numFmtId="49" fontId="21" fillId="0" borderId="37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2" fillId="27" borderId="10" xfId="0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center" vertical="center"/>
    </xf>
    <xf numFmtId="0" fontId="22" fillId="35" borderId="10" xfId="0" applyFont="1" applyFill="1" applyBorder="1" applyAlignment="1">
      <alignment horizontal="center" vertical="center" textRotation="90" wrapText="1"/>
    </xf>
    <xf numFmtId="0" fontId="22" fillId="35" borderId="40" xfId="0" applyFont="1" applyFill="1" applyBorder="1" applyAlignment="1">
      <alignment horizontal="center" vertical="center" wrapText="1"/>
    </xf>
    <xf numFmtId="0" fontId="22" fillId="35" borderId="39" xfId="0" applyFont="1" applyFill="1" applyBorder="1" applyAlignment="1">
      <alignment horizontal="center" vertical="center" wrapText="1"/>
    </xf>
    <xf numFmtId="0" fontId="22" fillId="35" borderId="16" xfId="0" applyFont="1" applyFill="1" applyBorder="1" applyAlignment="1">
      <alignment horizontal="center" vertical="center" wrapText="1"/>
    </xf>
    <xf numFmtId="0" fontId="22" fillId="35" borderId="67" xfId="0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center" vertical="center" wrapText="1"/>
    </xf>
    <xf numFmtId="0" fontId="21" fillId="35" borderId="21" xfId="0" applyFont="1" applyFill="1" applyBorder="1" applyAlignment="1">
      <alignment horizontal="center" vertical="center"/>
    </xf>
    <xf numFmtId="0" fontId="21" fillId="35" borderId="38" xfId="0" applyFont="1" applyFill="1" applyBorder="1" applyAlignment="1">
      <alignment horizontal="center" vertical="center"/>
    </xf>
    <xf numFmtId="0" fontId="21" fillId="35" borderId="15" xfId="0" applyFont="1" applyFill="1" applyBorder="1" applyAlignment="1">
      <alignment horizontal="center" vertical="center" wrapText="1"/>
    </xf>
    <xf numFmtId="0" fontId="21" fillId="35" borderId="17" xfId="0" applyFont="1" applyFill="1" applyBorder="1" applyAlignment="1">
      <alignment horizontal="center" vertical="center" wrapText="1"/>
    </xf>
    <xf numFmtId="0" fontId="21" fillId="35" borderId="18" xfId="0" applyFont="1" applyFill="1" applyBorder="1" applyAlignment="1">
      <alignment horizontal="center" vertical="center"/>
    </xf>
    <xf numFmtId="0" fontId="21" fillId="35" borderId="16" xfId="0" applyFont="1" applyFill="1" applyBorder="1" applyAlignment="1">
      <alignment horizontal="center" vertical="center"/>
    </xf>
    <xf numFmtId="0" fontId="25" fillId="0" borderId="0" xfId="29" applyFont="1" applyFill="1" applyBorder="1" applyAlignment="1">
      <alignment horizontal="center" wrapText="1"/>
    </xf>
    <xf numFmtId="0" fontId="26" fillId="0" borderId="59" xfId="29" applyFont="1" applyFill="1" applyBorder="1" applyAlignment="1">
      <alignment horizontal="center" vertical="center" wrapText="1"/>
    </xf>
    <xf numFmtId="0" fontId="26" fillId="0" borderId="66" xfId="29" applyFont="1" applyFill="1" applyBorder="1" applyAlignment="1">
      <alignment horizontal="center" vertical="center" wrapText="1"/>
    </xf>
    <xf numFmtId="0" fontId="26" fillId="0" borderId="60" xfId="29" applyFont="1" applyFill="1" applyBorder="1" applyAlignment="1">
      <alignment horizontal="center" vertical="center" wrapText="1"/>
    </xf>
    <xf numFmtId="0" fontId="39" fillId="0" borderId="0" xfId="29" applyFont="1" applyFill="1" applyBorder="1" applyAlignment="1">
      <alignment horizontal="center"/>
    </xf>
    <xf numFmtId="0" fontId="1" fillId="0" borderId="0" xfId="29" applyFill="1" applyBorder="1" applyAlignment="1">
      <alignment horizontal="center"/>
    </xf>
    <xf numFmtId="0" fontId="1" fillId="0" borderId="0" xfId="29" applyFill="1" applyBorder="1" applyAlignment="1">
      <alignment horizontal="left"/>
    </xf>
    <xf numFmtId="0" fontId="26" fillId="32" borderId="49" xfId="29" applyFont="1" applyFill="1" applyBorder="1" applyAlignment="1">
      <alignment horizontal="center" vertical="center" wrapText="1"/>
    </xf>
    <xf numFmtId="0" fontId="26" fillId="32" borderId="50" xfId="29" applyFont="1" applyFill="1" applyBorder="1" applyAlignment="1">
      <alignment horizontal="center" vertical="center" wrapText="1"/>
    </xf>
    <xf numFmtId="0" fontId="26" fillId="28" borderId="25" xfId="29" applyFont="1" applyFill="1" applyBorder="1" applyAlignment="1">
      <alignment horizontal="center" vertical="center" wrapText="1"/>
    </xf>
    <xf numFmtId="0" fontId="26" fillId="28" borderId="30" xfId="29" applyFont="1" applyFill="1" applyBorder="1" applyAlignment="1">
      <alignment horizontal="center" vertical="center" wrapText="1"/>
    </xf>
    <xf numFmtId="0" fontId="26" fillId="0" borderId="35" xfId="29" applyFont="1" applyFill="1" applyBorder="1" applyAlignment="1">
      <alignment horizontal="center" vertical="center" wrapText="1"/>
    </xf>
    <xf numFmtId="0" fontId="26" fillId="0" borderId="49" xfId="29" applyFont="1" applyFill="1" applyBorder="1" applyAlignment="1">
      <alignment horizontal="center" vertical="center" wrapText="1"/>
    </xf>
    <xf numFmtId="0" fontId="26" fillId="0" borderId="53" xfId="29" applyFont="1" applyFill="1" applyBorder="1" applyAlignment="1">
      <alignment horizontal="center" vertical="center" wrapText="1"/>
    </xf>
    <xf numFmtId="0" fontId="26" fillId="0" borderId="54" xfId="29" applyFont="1" applyFill="1" applyBorder="1" applyAlignment="1">
      <alignment horizontal="center" vertical="center" textRotation="90" wrapText="1"/>
    </xf>
    <xf numFmtId="0" fontId="26" fillId="0" borderId="61" xfId="29" applyFont="1" applyFill="1" applyBorder="1" applyAlignment="1">
      <alignment horizontal="center" vertical="center" textRotation="90" wrapText="1"/>
    </xf>
    <xf numFmtId="0" fontId="26" fillId="30" borderId="48" xfId="29" applyFont="1" applyFill="1" applyBorder="1" applyAlignment="1">
      <alignment horizontal="center" vertical="center" wrapText="1"/>
    </xf>
    <xf numFmtId="0" fontId="26" fillId="30" borderId="49" xfId="29" applyFont="1" applyFill="1" applyBorder="1" applyAlignment="1">
      <alignment horizontal="center" vertical="center" wrapText="1"/>
    </xf>
    <xf numFmtId="0" fontId="26" fillId="31" borderId="48" xfId="29" applyFont="1" applyFill="1" applyBorder="1" applyAlignment="1">
      <alignment horizontal="center" vertical="center" wrapText="1"/>
    </xf>
    <xf numFmtId="0" fontId="26" fillId="31" borderId="49" xfId="29" applyFont="1" applyFill="1" applyBorder="1" applyAlignment="1">
      <alignment horizontal="center" vertical="center" wrapText="1"/>
    </xf>
    <xf numFmtId="0" fontId="47" fillId="0" borderId="0" xfId="29" applyFont="1" applyAlignment="1">
      <alignment horizontal="center"/>
    </xf>
  </cellXfs>
  <cellStyles count="44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2" xfId="1" xr:uid="{00000000-0005-0000-0000-00001C000000}"/>
    <cellStyle name="normální 3" xfId="29" xr:uid="{00000000-0005-0000-0000-00001D000000}"/>
    <cellStyle name="Poznámka 2" xfId="30" xr:uid="{00000000-0005-0000-0000-00001E000000}"/>
    <cellStyle name="Propojená buňka 2" xfId="31" xr:uid="{00000000-0005-0000-0000-00001F000000}"/>
    <cellStyle name="Správně 2" xfId="32" xr:uid="{00000000-0005-0000-0000-000020000000}"/>
    <cellStyle name="Text upozornění 2" xfId="33" xr:uid="{00000000-0005-0000-0000-000021000000}"/>
    <cellStyle name="Vstup 2" xfId="34" xr:uid="{00000000-0005-0000-0000-000022000000}"/>
    <cellStyle name="Výpočet 2" xfId="35" xr:uid="{00000000-0005-0000-0000-000023000000}"/>
    <cellStyle name="Výstup 2" xfId="36" xr:uid="{00000000-0005-0000-0000-000024000000}"/>
    <cellStyle name="Vysvětlující text 2" xfId="37" xr:uid="{00000000-0005-0000-0000-000025000000}"/>
    <cellStyle name="Zvýraznění 1 2" xfId="38" xr:uid="{00000000-0005-0000-0000-000026000000}"/>
    <cellStyle name="Zvýraznění 2 2" xfId="39" xr:uid="{00000000-0005-0000-0000-000027000000}"/>
    <cellStyle name="Zvýraznění 3 2" xfId="40" xr:uid="{00000000-0005-0000-0000-000028000000}"/>
    <cellStyle name="Zvýraznění 4 2" xfId="41" xr:uid="{00000000-0005-0000-0000-000029000000}"/>
    <cellStyle name="Zvýraznění 5 2" xfId="42" xr:uid="{00000000-0005-0000-0000-00002A000000}"/>
    <cellStyle name="Zvýraznění 6 2" xfId="43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2"/>
  <sheetViews>
    <sheetView tabSelected="1" zoomScale="80" zoomScaleNormal="80" workbookViewId="0">
      <pane ySplit="3" topLeftCell="A4" activePane="bottomLeft" state="frozen"/>
      <selection activeCell="G18" sqref="G18"/>
      <selection pane="bottomLeft" activeCell="B10" sqref="B10"/>
    </sheetView>
  </sheetViews>
  <sheetFormatPr defaultRowHeight="12.75" x14ac:dyDescent="0.25"/>
  <cols>
    <col min="1" max="1" width="3.85546875" style="189" bestFit="1" customWidth="1"/>
    <col min="2" max="2" width="3.7109375" style="189" bestFit="1" customWidth="1"/>
    <col min="3" max="4" width="6" style="189" bestFit="1" customWidth="1"/>
    <col min="5" max="5" width="35.140625" style="189" bestFit="1" customWidth="1"/>
    <col min="6" max="6" width="34" style="189" customWidth="1"/>
    <col min="7" max="7" width="33.140625" style="189" bestFit="1" customWidth="1"/>
    <col min="8" max="8" width="19.42578125" style="189" bestFit="1" customWidth="1"/>
    <col min="9" max="9" width="38.7109375" style="189" bestFit="1" customWidth="1"/>
    <col min="10" max="10" width="15" style="189" bestFit="1" customWidth="1"/>
    <col min="11" max="11" width="12.7109375" style="189" bestFit="1" customWidth="1"/>
    <col min="12" max="12" width="19.85546875" style="189" bestFit="1" customWidth="1"/>
    <col min="13" max="13" width="9.85546875" style="110" bestFit="1" customWidth="1"/>
    <col min="14" max="14" width="9.5703125" style="110" customWidth="1"/>
    <col min="15" max="15" width="8.85546875" style="110" bestFit="1" customWidth="1"/>
    <col min="16" max="16" width="13.7109375" style="110" bestFit="1" customWidth="1"/>
    <col min="17" max="18" width="8.85546875" style="189" bestFit="1" customWidth="1"/>
    <col min="19" max="19" width="8.5703125" style="189" bestFit="1" customWidth="1"/>
    <col min="20" max="20" width="8.5703125" style="195" bestFit="1" customWidth="1"/>
    <col min="21" max="21" width="8.5703125" style="189" bestFit="1" customWidth="1"/>
    <col min="22" max="22" width="3.5703125" style="189" bestFit="1" customWidth="1"/>
    <col min="23" max="23" width="4.140625" style="189" bestFit="1" customWidth="1"/>
    <col min="24" max="16384" width="9.140625" style="189"/>
  </cols>
  <sheetData>
    <row r="1" spans="1:23" ht="83.25" customHeight="1" x14ac:dyDescent="0.25">
      <c r="A1" s="284" t="s">
        <v>2</v>
      </c>
      <c r="B1" s="284" t="s">
        <v>48</v>
      </c>
      <c r="C1" s="285" t="s">
        <v>331</v>
      </c>
      <c r="D1" s="285" t="s">
        <v>330</v>
      </c>
      <c r="E1" s="286" t="s">
        <v>105</v>
      </c>
      <c r="F1" s="287"/>
      <c r="G1" s="287"/>
      <c r="H1" s="287"/>
      <c r="I1" s="286"/>
      <c r="J1" s="286"/>
      <c r="K1" s="286"/>
      <c r="L1" s="286"/>
      <c r="M1" s="288"/>
      <c r="N1" s="221" t="s">
        <v>106</v>
      </c>
      <c r="O1" s="221" t="s">
        <v>341</v>
      </c>
      <c r="P1" s="221" t="s">
        <v>342</v>
      </c>
      <c r="Q1" s="222" t="s">
        <v>108</v>
      </c>
      <c r="R1" s="222" t="s">
        <v>109</v>
      </c>
      <c r="S1" s="222" t="s">
        <v>110</v>
      </c>
      <c r="T1" s="223" t="s">
        <v>111</v>
      </c>
      <c r="U1" s="224" t="s">
        <v>112</v>
      </c>
      <c r="V1" s="225" t="s">
        <v>51</v>
      </c>
      <c r="W1" s="226" t="s">
        <v>52</v>
      </c>
    </row>
    <row r="2" spans="1:23" x14ac:dyDescent="0.25">
      <c r="A2" s="284"/>
      <c r="B2" s="284"/>
      <c r="C2" s="285"/>
      <c r="D2" s="285"/>
      <c r="E2" s="287" t="s">
        <v>155</v>
      </c>
      <c r="F2" s="290" t="s">
        <v>94</v>
      </c>
      <c r="G2" s="290" t="s">
        <v>156</v>
      </c>
      <c r="H2" s="290" t="s">
        <v>157</v>
      </c>
      <c r="I2" s="291" t="s">
        <v>1</v>
      </c>
      <c r="J2" s="227" t="s">
        <v>47</v>
      </c>
      <c r="K2" s="293" t="s">
        <v>95</v>
      </c>
      <c r="L2" s="295" t="s">
        <v>96</v>
      </c>
      <c r="M2" s="296"/>
      <c r="N2" s="228"/>
      <c r="O2" s="228"/>
      <c r="P2" s="228" t="s">
        <v>97</v>
      </c>
      <c r="Q2" s="229" t="s">
        <v>113</v>
      </c>
      <c r="R2" s="229" t="s">
        <v>113</v>
      </c>
      <c r="S2" s="229"/>
      <c r="T2" s="223"/>
      <c r="U2" s="224"/>
      <c r="V2" s="230"/>
      <c r="W2" s="231"/>
    </row>
    <row r="3" spans="1:23" x14ac:dyDescent="0.25">
      <c r="A3" s="284"/>
      <c r="B3" s="284"/>
      <c r="C3" s="285"/>
      <c r="D3" s="285"/>
      <c r="E3" s="289"/>
      <c r="F3" s="290"/>
      <c r="G3" s="290"/>
      <c r="H3" s="290"/>
      <c r="I3" s="292"/>
      <c r="J3" s="227" t="s">
        <v>98</v>
      </c>
      <c r="K3" s="294"/>
      <c r="L3" s="232" t="s">
        <v>99</v>
      </c>
      <c r="M3" s="233" t="s">
        <v>100</v>
      </c>
      <c r="N3" s="234"/>
      <c r="O3" s="234"/>
      <c r="P3" s="234"/>
      <c r="Q3" s="222"/>
      <c r="R3" s="222"/>
      <c r="S3" s="222"/>
      <c r="T3" s="235"/>
      <c r="U3" s="236"/>
      <c r="V3" s="237"/>
      <c r="W3" s="231"/>
    </row>
    <row r="4" spans="1:23" s="195" customFormat="1" ht="15" customHeight="1" x14ac:dyDescent="0.25">
      <c r="A4" s="94">
        <v>0</v>
      </c>
      <c r="B4" s="94">
        <v>40</v>
      </c>
      <c r="C4" s="187">
        <f>100*A4+B4</f>
        <v>40</v>
      </c>
      <c r="D4" s="138">
        <f>C4</f>
        <v>40</v>
      </c>
      <c r="E4" s="169" t="s">
        <v>121</v>
      </c>
      <c r="F4" s="107"/>
      <c r="G4" s="107" t="s">
        <v>121</v>
      </c>
      <c r="H4" s="107" t="s">
        <v>338</v>
      </c>
      <c r="I4" s="190" t="s">
        <v>340</v>
      </c>
      <c r="J4" s="191" t="s">
        <v>246</v>
      </c>
      <c r="K4" s="192"/>
      <c r="L4" s="193"/>
      <c r="M4" s="194"/>
      <c r="N4" s="109"/>
      <c r="O4" s="109"/>
      <c r="P4" s="109"/>
      <c r="Q4" s="97"/>
      <c r="R4" s="98" t="s">
        <v>45</v>
      </c>
      <c r="S4" s="98" t="s">
        <v>45</v>
      </c>
      <c r="T4" s="171" t="s">
        <v>45</v>
      </c>
      <c r="U4" s="96" t="s">
        <v>45</v>
      </c>
      <c r="V4" s="96" t="s">
        <v>46</v>
      </c>
      <c r="W4" s="96" t="s">
        <v>45</v>
      </c>
    </row>
    <row r="5" spans="1:23" s="195" customFormat="1" ht="15" customHeight="1" x14ac:dyDescent="0.25">
      <c r="A5" s="94">
        <v>0</v>
      </c>
      <c r="B5" s="94">
        <v>45</v>
      </c>
      <c r="C5" s="187">
        <f t="shared" ref="C5" si="0">100*A5+B5</f>
        <v>45</v>
      </c>
      <c r="D5" s="138">
        <f>C5</f>
        <v>45</v>
      </c>
      <c r="E5" s="169" t="s">
        <v>337</v>
      </c>
      <c r="F5" s="209"/>
      <c r="G5" s="169" t="s">
        <v>337</v>
      </c>
      <c r="H5" s="209" t="s">
        <v>339</v>
      </c>
      <c r="I5" s="190" t="s">
        <v>340</v>
      </c>
      <c r="J5" s="191" t="s">
        <v>248</v>
      </c>
      <c r="K5" s="192"/>
      <c r="L5" s="193"/>
      <c r="M5" s="194"/>
      <c r="N5" s="96">
        <v>15</v>
      </c>
      <c r="O5" s="96"/>
      <c r="P5" s="96">
        <v>1</v>
      </c>
      <c r="Q5" s="98" t="s">
        <v>45</v>
      </c>
      <c r="R5" s="98"/>
      <c r="S5" s="98"/>
      <c r="T5" s="171"/>
      <c r="U5" s="98" t="s">
        <v>45</v>
      </c>
      <c r="V5" s="98" t="s">
        <v>45</v>
      </c>
      <c r="W5" s="98" t="s">
        <v>45</v>
      </c>
    </row>
    <row r="6" spans="1:23" s="195" customFormat="1" ht="15" customHeight="1" x14ac:dyDescent="0.25">
      <c r="A6" s="94">
        <v>1</v>
      </c>
      <c r="B6" s="94">
        <v>1</v>
      </c>
      <c r="C6" s="187">
        <f t="shared" ref="C6:C34" si="1">100*A6+B6</f>
        <v>101</v>
      </c>
      <c r="D6" s="138">
        <f t="shared" ref="D6:D9" si="2">C6</f>
        <v>101</v>
      </c>
      <c r="E6" s="106" t="s">
        <v>259</v>
      </c>
      <c r="F6" s="94"/>
      <c r="G6" s="2" t="s">
        <v>259</v>
      </c>
      <c r="H6" s="2" t="s">
        <v>324</v>
      </c>
      <c r="I6" s="190" t="s">
        <v>328</v>
      </c>
      <c r="J6" s="191" t="s">
        <v>101</v>
      </c>
      <c r="K6" s="191" t="s">
        <v>102</v>
      </c>
      <c r="L6" s="191" t="s">
        <v>103</v>
      </c>
      <c r="M6" s="95" t="s">
        <v>104</v>
      </c>
      <c r="N6" s="96">
        <v>15</v>
      </c>
      <c r="O6" s="96">
        <v>3</v>
      </c>
      <c r="P6" s="96">
        <v>1</v>
      </c>
      <c r="Q6" s="97" t="s">
        <v>266</v>
      </c>
      <c r="R6" s="100" t="s">
        <v>114</v>
      </c>
      <c r="S6" s="100" t="s">
        <v>45</v>
      </c>
      <c r="T6" s="99" t="s">
        <v>46</v>
      </c>
      <c r="U6" s="99" t="s">
        <v>45</v>
      </c>
      <c r="V6" s="99" t="s">
        <v>45</v>
      </c>
      <c r="W6" s="99" t="s">
        <v>45</v>
      </c>
    </row>
    <row r="7" spans="1:23" s="195" customFormat="1" ht="15" customHeight="1" thickBot="1" x14ac:dyDescent="0.3">
      <c r="A7" s="94">
        <v>1</v>
      </c>
      <c r="B7" s="94">
        <v>12</v>
      </c>
      <c r="C7" s="188">
        <f t="shared" si="1"/>
        <v>112</v>
      </c>
      <c r="D7" s="138">
        <f t="shared" si="2"/>
        <v>112</v>
      </c>
      <c r="E7" s="106" t="s">
        <v>260</v>
      </c>
      <c r="F7" s="94"/>
      <c r="G7" s="2" t="s">
        <v>260</v>
      </c>
      <c r="H7" s="2" t="s">
        <v>311</v>
      </c>
      <c r="I7" s="190" t="s">
        <v>328</v>
      </c>
      <c r="J7" s="191" t="s">
        <v>117</v>
      </c>
      <c r="K7" s="191"/>
      <c r="L7" s="191" t="s">
        <v>103</v>
      </c>
      <c r="M7" s="95" t="s">
        <v>104</v>
      </c>
      <c r="N7" s="96">
        <v>1</v>
      </c>
      <c r="O7" s="96">
        <v>0</v>
      </c>
      <c r="P7" s="96">
        <v>1</v>
      </c>
      <c r="Q7" s="97" t="s">
        <v>46</v>
      </c>
      <c r="R7" s="100" t="s">
        <v>114</v>
      </c>
      <c r="S7" s="100" t="s">
        <v>46</v>
      </c>
      <c r="T7" s="99" t="s">
        <v>46</v>
      </c>
      <c r="U7" s="103" t="s">
        <v>45</v>
      </c>
      <c r="V7" s="103" t="s">
        <v>45</v>
      </c>
      <c r="W7" s="103" t="s">
        <v>45</v>
      </c>
    </row>
    <row r="8" spans="1:23" s="195" customFormat="1" ht="15" customHeight="1" thickBot="1" x14ac:dyDescent="0.3">
      <c r="A8" s="94">
        <v>1</v>
      </c>
      <c r="B8" s="94">
        <v>14</v>
      </c>
      <c r="C8" s="188">
        <f t="shared" si="1"/>
        <v>114</v>
      </c>
      <c r="D8" s="138">
        <f t="shared" si="2"/>
        <v>114</v>
      </c>
      <c r="E8" s="161" t="s">
        <v>261</v>
      </c>
      <c r="F8" s="94"/>
      <c r="G8" s="2" t="s">
        <v>261</v>
      </c>
      <c r="H8" s="2" t="s">
        <v>314</v>
      </c>
      <c r="I8" s="190" t="s">
        <v>328</v>
      </c>
      <c r="J8" s="191" t="s">
        <v>118</v>
      </c>
      <c r="K8" s="191"/>
      <c r="L8" s="191" t="s">
        <v>103</v>
      </c>
      <c r="M8" s="95" t="s">
        <v>104</v>
      </c>
      <c r="N8" s="96">
        <v>1</v>
      </c>
      <c r="O8" s="96">
        <v>0</v>
      </c>
      <c r="P8" s="152">
        <v>1</v>
      </c>
      <c r="Q8" s="153" t="s">
        <v>46</v>
      </c>
      <c r="R8" s="154" t="s">
        <v>114</v>
      </c>
      <c r="S8" s="153" t="s">
        <v>46</v>
      </c>
      <c r="T8" s="155" t="s">
        <v>46</v>
      </c>
      <c r="U8" s="96" t="s">
        <v>45</v>
      </c>
      <c r="V8" s="103" t="s">
        <v>46</v>
      </c>
      <c r="W8" s="105" t="s">
        <v>45</v>
      </c>
    </row>
    <row r="9" spans="1:23" s="195" customFormat="1" ht="15" customHeight="1" x14ac:dyDescent="0.25">
      <c r="A9" s="94">
        <v>1</v>
      </c>
      <c r="B9" s="94">
        <v>17</v>
      </c>
      <c r="C9" s="188">
        <f t="shared" si="1"/>
        <v>117</v>
      </c>
      <c r="D9" s="138">
        <f t="shared" si="2"/>
        <v>117</v>
      </c>
      <c r="E9" s="106" t="s">
        <v>262</v>
      </c>
      <c r="F9" s="94"/>
      <c r="G9" s="2" t="s">
        <v>262</v>
      </c>
      <c r="H9" s="2" t="s">
        <v>317</v>
      </c>
      <c r="I9" s="190" t="s">
        <v>328</v>
      </c>
      <c r="J9" s="191" t="s">
        <v>119</v>
      </c>
      <c r="K9" s="191"/>
      <c r="L9" s="191" t="s">
        <v>103</v>
      </c>
      <c r="M9" s="95" t="s">
        <v>104</v>
      </c>
      <c r="N9" s="96">
        <v>1</v>
      </c>
      <c r="O9" s="96">
        <v>0</v>
      </c>
      <c r="P9" s="96">
        <v>1</v>
      </c>
      <c r="Q9" s="139" t="s">
        <v>46</v>
      </c>
      <c r="R9" s="100" t="s">
        <v>114</v>
      </c>
      <c r="S9" s="164" t="s">
        <v>46</v>
      </c>
      <c r="T9" s="99" t="s">
        <v>46</v>
      </c>
      <c r="U9" s="103" t="s">
        <v>45</v>
      </c>
      <c r="V9" s="103" t="s">
        <v>46</v>
      </c>
      <c r="W9" s="105" t="s">
        <v>45</v>
      </c>
    </row>
    <row r="10" spans="1:23" s="195" customFormat="1" ht="15" customHeight="1" x14ac:dyDescent="0.25">
      <c r="A10" s="94">
        <v>2</v>
      </c>
      <c r="B10" s="94">
        <v>1</v>
      </c>
      <c r="C10" s="188">
        <f t="shared" si="1"/>
        <v>201</v>
      </c>
      <c r="D10" s="94">
        <v>101</v>
      </c>
      <c r="E10" s="106" t="s">
        <v>289</v>
      </c>
      <c r="F10" s="94"/>
      <c r="G10" s="1" t="s">
        <v>289</v>
      </c>
      <c r="H10" s="2" t="s">
        <v>304</v>
      </c>
      <c r="I10" s="196" t="s">
        <v>329</v>
      </c>
      <c r="J10" s="197" t="s">
        <v>101</v>
      </c>
      <c r="K10" s="197" t="s">
        <v>102</v>
      </c>
      <c r="L10" s="197" t="s">
        <v>103</v>
      </c>
      <c r="M10" s="104" t="s">
        <v>104</v>
      </c>
      <c r="N10" s="96">
        <v>15</v>
      </c>
      <c r="O10" s="96">
        <v>3</v>
      </c>
      <c r="P10" s="96">
        <v>1</v>
      </c>
      <c r="Q10" s="97" t="s">
        <v>266</v>
      </c>
      <c r="R10" s="100" t="s">
        <v>114</v>
      </c>
      <c r="S10" s="101" t="s">
        <v>45</v>
      </c>
      <c r="T10" s="99" t="s">
        <v>46</v>
      </c>
      <c r="U10" s="99" t="s">
        <v>45</v>
      </c>
      <c r="V10" s="99" t="s">
        <v>45</v>
      </c>
      <c r="W10" s="99" t="s">
        <v>45</v>
      </c>
    </row>
    <row r="11" spans="1:23" s="195" customFormat="1" ht="15" customHeight="1" x14ac:dyDescent="0.25">
      <c r="A11" s="94">
        <v>2</v>
      </c>
      <c r="B11" s="94">
        <v>12</v>
      </c>
      <c r="C11" s="188">
        <f t="shared" si="1"/>
        <v>212</v>
      </c>
      <c r="D11" s="94">
        <v>112</v>
      </c>
      <c r="E11" s="106" t="s">
        <v>297</v>
      </c>
      <c r="F11" s="156"/>
      <c r="G11" s="157" t="s">
        <v>297</v>
      </c>
      <c r="H11" s="157" t="s">
        <v>312</v>
      </c>
      <c r="I11" s="196" t="s">
        <v>329</v>
      </c>
      <c r="J11" s="197" t="s">
        <v>117</v>
      </c>
      <c r="K11" s="197"/>
      <c r="L11" s="197" t="s">
        <v>103</v>
      </c>
      <c r="M11" s="104" t="s">
        <v>104</v>
      </c>
      <c r="N11" s="158">
        <v>1</v>
      </c>
      <c r="O11" s="158">
        <v>0</v>
      </c>
      <c r="P11" s="158">
        <v>1</v>
      </c>
      <c r="Q11" s="132" t="s">
        <v>46</v>
      </c>
      <c r="R11" s="141" t="s">
        <v>114</v>
      </c>
      <c r="S11" s="163" t="s">
        <v>46</v>
      </c>
      <c r="T11" s="159" t="s">
        <v>46</v>
      </c>
      <c r="U11" s="160" t="s">
        <v>45</v>
      </c>
      <c r="V11" s="160" t="s">
        <v>45</v>
      </c>
      <c r="W11" s="160" t="s">
        <v>45</v>
      </c>
    </row>
    <row r="12" spans="1:23" s="195" customFormat="1" ht="15" customHeight="1" x14ac:dyDescent="0.25">
      <c r="A12" s="94">
        <v>2</v>
      </c>
      <c r="B12" s="94">
        <v>14</v>
      </c>
      <c r="C12" s="188">
        <f t="shared" si="1"/>
        <v>214</v>
      </c>
      <c r="D12" s="94">
        <v>114</v>
      </c>
      <c r="E12" s="161" t="s">
        <v>299</v>
      </c>
      <c r="F12" s="94"/>
      <c r="G12" s="2" t="s">
        <v>299</v>
      </c>
      <c r="H12" s="2" t="s">
        <v>315</v>
      </c>
      <c r="I12" s="196" t="s">
        <v>329</v>
      </c>
      <c r="J12" s="94" t="s">
        <v>118</v>
      </c>
      <c r="K12" s="94"/>
      <c r="L12" s="94" t="s">
        <v>103</v>
      </c>
      <c r="M12" s="138" t="s">
        <v>104</v>
      </c>
      <c r="N12" s="96">
        <v>1</v>
      </c>
      <c r="O12" s="96">
        <v>0</v>
      </c>
      <c r="P12" s="96">
        <v>1</v>
      </c>
      <c r="Q12" s="100" t="s">
        <v>46</v>
      </c>
      <c r="R12" s="100" t="s">
        <v>114</v>
      </c>
      <c r="S12" s="100" t="s">
        <v>46</v>
      </c>
      <c r="T12" s="99" t="s">
        <v>46</v>
      </c>
      <c r="U12" s="96" t="s">
        <v>45</v>
      </c>
      <c r="V12" s="103" t="s">
        <v>46</v>
      </c>
      <c r="W12" s="105" t="s">
        <v>45</v>
      </c>
    </row>
    <row r="13" spans="1:23" s="195" customFormat="1" ht="15" customHeight="1" x14ac:dyDescent="0.25">
      <c r="A13" s="94">
        <v>2</v>
      </c>
      <c r="B13" s="94">
        <v>17</v>
      </c>
      <c r="C13" s="188">
        <f t="shared" si="1"/>
        <v>217</v>
      </c>
      <c r="D13" s="94">
        <v>117</v>
      </c>
      <c r="E13" s="161" t="s">
        <v>301</v>
      </c>
      <c r="F13" s="94"/>
      <c r="G13" s="2" t="s">
        <v>301</v>
      </c>
      <c r="H13" s="2" t="s">
        <v>318</v>
      </c>
      <c r="I13" s="196" t="s">
        <v>329</v>
      </c>
      <c r="J13" s="94" t="s">
        <v>119</v>
      </c>
      <c r="K13" s="94"/>
      <c r="L13" s="94" t="s">
        <v>103</v>
      </c>
      <c r="M13" s="138" t="s">
        <v>104</v>
      </c>
      <c r="N13" s="96">
        <v>1</v>
      </c>
      <c r="O13" s="96">
        <v>0</v>
      </c>
      <c r="P13" s="96">
        <v>1</v>
      </c>
      <c r="Q13" s="100" t="s">
        <v>46</v>
      </c>
      <c r="R13" s="100" t="s">
        <v>114</v>
      </c>
      <c r="S13" s="100" t="s">
        <v>46</v>
      </c>
      <c r="T13" s="99" t="s">
        <v>46</v>
      </c>
      <c r="U13" s="103" t="s">
        <v>45</v>
      </c>
      <c r="V13" s="103" t="s">
        <v>46</v>
      </c>
      <c r="W13" s="105" t="s">
        <v>45</v>
      </c>
    </row>
    <row r="14" spans="1:23" s="195" customFormat="1" ht="15" customHeight="1" x14ac:dyDescent="0.25">
      <c r="A14" s="94">
        <v>3</v>
      </c>
      <c r="B14" s="94">
        <v>1</v>
      </c>
      <c r="C14" s="188">
        <f t="shared" si="1"/>
        <v>301</v>
      </c>
      <c r="D14" s="94">
        <v>101</v>
      </c>
      <c r="E14" s="161" t="s">
        <v>290</v>
      </c>
      <c r="F14" s="94"/>
      <c r="G14" s="2" t="s">
        <v>290</v>
      </c>
      <c r="H14" s="2" t="s">
        <v>305</v>
      </c>
      <c r="I14" s="94" t="s">
        <v>287</v>
      </c>
      <c r="J14" s="94" t="s">
        <v>101</v>
      </c>
      <c r="K14" s="94" t="s">
        <v>102</v>
      </c>
      <c r="L14" s="94" t="s">
        <v>103</v>
      </c>
      <c r="M14" s="138" t="s">
        <v>104</v>
      </c>
      <c r="N14" s="96">
        <v>15</v>
      </c>
      <c r="O14" s="96">
        <v>3</v>
      </c>
      <c r="P14" s="96">
        <v>1</v>
      </c>
      <c r="Q14" s="100" t="s">
        <v>266</v>
      </c>
      <c r="R14" s="100" t="s">
        <v>114</v>
      </c>
      <c r="S14" s="102" t="s">
        <v>45</v>
      </c>
      <c r="T14" s="99" t="s">
        <v>46</v>
      </c>
      <c r="U14" s="103" t="s">
        <v>45</v>
      </c>
      <c r="V14" s="103" t="s">
        <v>45</v>
      </c>
      <c r="W14" s="103" t="s">
        <v>45</v>
      </c>
    </row>
    <row r="15" spans="1:23" s="195" customFormat="1" ht="15" customHeight="1" x14ac:dyDescent="0.25">
      <c r="A15" s="94">
        <v>3</v>
      </c>
      <c r="B15" s="94">
        <v>12</v>
      </c>
      <c r="C15" s="188">
        <f t="shared" si="1"/>
        <v>312</v>
      </c>
      <c r="D15" s="94">
        <v>112</v>
      </c>
      <c r="E15" s="161" t="s">
        <v>298</v>
      </c>
      <c r="F15" s="94"/>
      <c r="G15" s="2" t="s">
        <v>298</v>
      </c>
      <c r="H15" s="2" t="s">
        <v>313</v>
      </c>
      <c r="I15" s="94" t="s">
        <v>287</v>
      </c>
      <c r="J15" s="94" t="s">
        <v>117</v>
      </c>
      <c r="K15" s="94"/>
      <c r="L15" s="94" t="s">
        <v>103</v>
      </c>
      <c r="M15" s="138" t="s">
        <v>104</v>
      </c>
      <c r="N15" s="96">
        <v>1</v>
      </c>
      <c r="O15" s="96">
        <v>0</v>
      </c>
      <c r="P15" s="96">
        <v>1</v>
      </c>
      <c r="Q15" s="100" t="s">
        <v>46</v>
      </c>
      <c r="R15" s="100" t="s">
        <v>114</v>
      </c>
      <c r="S15" s="100" t="s">
        <v>46</v>
      </c>
      <c r="T15" s="99" t="s">
        <v>46</v>
      </c>
      <c r="U15" s="103" t="s">
        <v>45</v>
      </c>
      <c r="V15" s="103" t="s">
        <v>45</v>
      </c>
      <c r="W15" s="103" t="s">
        <v>45</v>
      </c>
    </row>
    <row r="16" spans="1:23" s="195" customFormat="1" ht="15" customHeight="1" x14ac:dyDescent="0.25">
      <c r="A16" s="94">
        <v>3</v>
      </c>
      <c r="B16" s="94">
        <v>14</v>
      </c>
      <c r="C16" s="188">
        <f t="shared" si="1"/>
        <v>314</v>
      </c>
      <c r="D16" s="94">
        <v>114</v>
      </c>
      <c r="E16" s="161" t="s">
        <v>300</v>
      </c>
      <c r="F16" s="94"/>
      <c r="G16" s="2" t="s">
        <v>300</v>
      </c>
      <c r="H16" s="2" t="s">
        <v>316</v>
      </c>
      <c r="I16" s="94" t="s">
        <v>287</v>
      </c>
      <c r="J16" s="94" t="s">
        <v>118</v>
      </c>
      <c r="K16" s="94"/>
      <c r="L16" s="94" t="s">
        <v>103</v>
      </c>
      <c r="M16" s="138" t="s">
        <v>104</v>
      </c>
      <c r="N16" s="96">
        <v>1</v>
      </c>
      <c r="O16" s="96">
        <v>0</v>
      </c>
      <c r="P16" s="96">
        <v>1</v>
      </c>
      <c r="Q16" s="163" t="s">
        <v>46</v>
      </c>
      <c r="R16" s="100" t="s">
        <v>114</v>
      </c>
      <c r="S16" s="100" t="s">
        <v>46</v>
      </c>
      <c r="T16" s="99" t="s">
        <v>46</v>
      </c>
      <c r="U16" s="96" t="s">
        <v>45</v>
      </c>
      <c r="V16" s="103" t="s">
        <v>46</v>
      </c>
      <c r="W16" s="105" t="s">
        <v>45</v>
      </c>
    </row>
    <row r="17" spans="1:23" s="195" customFormat="1" ht="15" customHeight="1" x14ac:dyDescent="0.25">
      <c r="A17" s="94">
        <v>3</v>
      </c>
      <c r="B17" s="94">
        <v>17</v>
      </c>
      <c r="C17" s="188">
        <f t="shared" si="1"/>
        <v>317</v>
      </c>
      <c r="D17" s="94">
        <v>117</v>
      </c>
      <c r="E17" s="161" t="s">
        <v>302</v>
      </c>
      <c r="F17" s="94"/>
      <c r="G17" s="2" t="s">
        <v>302</v>
      </c>
      <c r="H17" s="2" t="s">
        <v>319</v>
      </c>
      <c r="I17" s="94" t="s">
        <v>287</v>
      </c>
      <c r="J17" s="94" t="s">
        <v>119</v>
      </c>
      <c r="K17" s="94"/>
      <c r="L17" s="94" t="s">
        <v>103</v>
      </c>
      <c r="M17" s="138" t="s">
        <v>104</v>
      </c>
      <c r="N17" s="96">
        <v>1</v>
      </c>
      <c r="O17" s="96">
        <v>0</v>
      </c>
      <c r="P17" s="152">
        <v>1</v>
      </c>
      <c r="Q17" s="100" t="s">
        <v>46</v>
      </c>
      <c r="R17" s="170" t="s">
        <v>114</v>
      </c>
      <c r="S17" s="170" t="s">
        <v>46</v>
      </c>
      <c r="T17" s="99" t="s">
        <v>46</v>
      </c>
      <c r="U17" s="103" t="s">
        <v>45</v>
      </c>
      <c r="V17" s="103" t="s">
        <v>46</v>
      </c>
      <c r="W17" s="105" t="s">
        <v>45</v>
      </c>
    </row>
    <row r="18" spans="1:23" s="195" customFormat="1" ht="15" customHeight="1" x14ac:dyDescent="0.25">
      <c r="A18" s="94">
        <v>17</v>
      </c>
      <c r="B18" s="94">
        <v>1</v>
      </c>
      <c r="C18" s="187">
        <f t="shared" si="1"/>
        <v>1701</v>
      </c>
      <c r="D18" s="138">
        <f t="shared" ref="D18:D20" si="3">C18</f>
        <v>1701</v>
      </c>
      <c r="E18" s="167" t="s">
        <v>263</v>
      </c>
      <c r="F18" s="107"/>
      <c r="G18" s="3" t="s">
        <v>263</v>
      </c>
      <c r="H18" s="3" t="s">
        <v>263</v>
      </c>
      <c r="I18" s="94" t="s">
        <v>13</v>
      </c>
      <c r="J18" s="94" t="s">
        <v>101</v>
      </c>
      <c r="K18" s="94" t="s">
        <v>102</v>
      </c>
      <c r="L18" s="94" t="s">
        <v>103</v>
      </c>
      <c r="M18" s="138" t="s">
        <v>104</v>
      </c>
      <c r="N18" s="96">
        <v>1</v>
      </c>
      <c r="O18" s="96">
        <v>3</v>
      </c>
      <c r="P18" s="96">
        <v>1</v>
      </c>
      <c r="Q18" s="164" t="s">
        <v>266</v>
      </c>
      <c r="R18" s="100" t="s">
        <v>114</v>
      </c>
      <c r="S18" s="101" t="s">
        <v>45</v>
      </c>
      <c r="T18" s="99" t="s">
        <v>46</v>
      </c>
      <c r="U18" s="96" t="s">
        <v>45</v>
      </c>
      <c r="V18" s="96" t="s">
        <v>45</v>
      </c>
      <c r="W18" s="96" t="s">
        <v>45</v>
      </c>
    </row>
    <row r="19" spans="1:23" s="195" customFormat="1" ht="15" customHeight="1" x14ac:dyDescent="0.25">
      <c r="A19" s="94">
        <v>17</v>
      </c>
      <c r="B19" s="198">
        <v>59</v>
      </c>
      <c r="C19" s="187">
        <f t="shared" si="1"/>
        <v>1759</v>
      </c>
      <c r="D19" s="138">
        <f t="shared" si="3"/>
        <v>1759</v>
      </c>
      <c r="E19" s="161" t="s">
        <v>294</v>
      </c>
      <c r="F19" s="94" t="s">
        <v>277</v>
      </c>
      <c r="G19" s="2" t="s">
        <v>294</v>
      </c>
      <c r="H19" s="2" t="s">
        <v>308</v>
      </c>
      <c r="I19" s="94" t="s">
        <v>43</v>
      </c>
      <c r="J19" s="94" t="s">
        <v>115</v>
      </c>
      <c r="K19" s="94"/>
      <c r="L19" s="96" t="s">
        <v>116</v>
      </c>
      <c r="M19" s="96"/>
      <c r="N19" s="96">
        <v>1</v>
      </c>
      <c r="O19" s="96">
        <v>0</v>
      </c>
      <c r="P19" s="96">
        <v>0</v>
      </c>
      <c r="Q19" s="100">
        <v>30</v>
      </c>
      <c r="R19" s="99" t="s">
        <v>46</v>
      </c>
      <c r="S19" s="162" t="s">
        <v>45</v>
      </c>
      <c r="T19" s="99" t="s">
        <v>46</v>
      </c>
      <c r="U19" s="96" t="s">
        <v>45</v>
      </c>
      <c r="V19" s="96" t="s">
        <v>45</v>
      </c>
      <c r="W19" s="96" t="s">
        <v>45</v>
      </c>
    </row>
    <row r="20" spans="1:23" s="195" customFormat="1" ht="15" customHeight="1" x14ac:dyDescent="0.25">
      <c r="A20" s="94">
        <v>18</v>
      </c>
      <c r="B20" s="198">
        <v>1</v>
      </c>
      <c r="C20" s="187">
        <f t="shared" si="1"/>
        <v>1801</v>
      </c>
      <c r="D20" s="138">
        <f t="shared" si="3"/>
        <v>1801</v>
      </c>
      <c r="E20" s="168" t="s">
        <v>15</v>
      </c>
      <c r="F20" s="108"/>
      <c r="G20" s="4" t="s">
        <v>15</v>
      </c>
      <c r="H20" s="4" t="s">
        <v>320</v>
      </c>
      <c r="I20" s="94" t="s">
        <v>15</v>
      </c>
      <c r="J20" s="94" t="s">
        <v>101</v>
      </c>
      <c r="K20" s="94" t="s">
        <v>102</v>
      </c>
      <c r="L20" s="94" t="s">
        <v>103</v>
      </c>
      <c r="M20" s="138" t="s">
        <v>104</v>
      </c>
      <c r="N20" s="96">
        <v>15</v>
      </c>
      <c r="O20" s="96">
        <v>3</v>
      </c>
      <c r="P20" s="96">
        <v>1</v>
      </c>
      <c r="Q20" s="100" t="s">
        <v>266</v>
      </c>
      <c r="R20" s="100" t="s">
        <v>114</v>
      </c>
      <c r="S20" s="102" t="s">
        <v>45</v>
      </c>
      <c r="T20" s="99" t="s">
        <v>46</v>
      </c>
      <c r="U20" s="105" t="s">
        <v>45</v>
      </c>
      <c r="V20" s="105" t="s">
        <v>46</v>
      </c>
      <c r="W20" s="96" t="s">
        <v>46</v>
      </c>
    </row>
    <row r="21" spans="1:23" s="195" customFormat="1" ht="15" customHeight="1" x14ac:dyDescent="0.25">
      <c r="A21" s="94">
        <v>44</v>
      </c>
      <c r="B21" s="94">
        <v>1</v>
      </c>
      <c r="C21" s="187">
        <f t="shared" si="1"/>
        <v>4401</v>
      </c>
      <c r="D21" s="138">
        <v>101</v>
      </c>
      <c r="E21" s="167" t="s">
        <v>271</v>
      </c>
      <c r="F21" s="107"/>
      <c r="G21" s="3" t="s">
        <v>271</v>
      </c>
      <c r="H21" s="3" t="s">
        <v>323</v>
      </c>
      <c r="I21" s="94" t="s">
        <v>271</v>
      </c>
      <c r="J21" s="94" t="s">
        <v>101</v>
      </c>
      <c r="K21" s="94" t="s">
        <v>102</v>
      </c>
      <c r="L21" s="94" t="s">
        <v>103</v>
      </c>
      <c r="M21" s="138" t="s">
        <v>104</v>
      </c>
      <c r="N21" s="96">
        <v>15</v>
      </c>
      <c r="O21" s="96">
        <v>3</v>
      </c>
      <c r="P21" s="96">
        <v>1</v>
      </c>
      <c r="Q21" s="100">
        <v>0</v>
      </c>
      <c r="R21" s="145" t="s">
        <v>46</v>
      </c>
      <c r="S21" s="145" t="s">
        <v>46</v>
      </c>
      <c r="T21" s="99" t="s">
        <v>46</v>
      </c>
      <c r="U21" s="96" t="s">
        <v>45</v>
      </c>
      <c r="V21" s="96" t="s">
        <v>46</v>
      </c>
      <c r="W21" s="96" t="s">
        <v>46</v>
      </c>
    </row>
    <row r="22" spans="1:23" s="195" customFormat="1" ht="15" customHeight="1" x14ac:dyDescent="0.25">
      <c r="A22" s="94">
        <v>45</v>
      </c>
      <c r="B22" s="94">
        <v>1</v>
      </c>
      <c r="C22" s="188">
        <f t="shared" si="1"/>
        <v>4501</v>
      </c>
      <c r="D22" s="94">
        <v>101</v>
      </c>
      <c r="E22" s="161" t="s">
        <v>291</v>
      </c>
      <c r="F22" s="94"/>
      <c r="G22" s="2" t="s">
        <v>291</v>
      </c>
      <c r="H22" s="2" t="s">
        <v>307</v>
      </c>
      <c r="I22" s="94" t="s">
        <v>159</v>
      </c>
      <c r="J22" s="94" t="s">
        <v>101</v>
      </c>
      <c r="K22" s="94" t="s">
        <v>102</v>
      </c>
      <c r="L22" s="94" t="s">
        <v>103</v>
      </c>
      <c r="M22" s="138" t="s">
        <v>104</v>
      </c>
      <c r="N22" s="96">
        <v>15</v>
      </c>
      <c r="O22" s="96">
        <v>3</v>
      </c>
      <c r="P22" s="96">
        <v>1</v>
      </c>
      <c r="Q22" s="100" t="s">
        <v>266</v>
      </c>
      <c r="R22" s="100" t="s">
        <v>114</v>
      </c>
      <c r="S22" s="102" t="s">
        <v>45</v>
      </c>
      <c r="T22" s="99" t="s">
        <v>46</v>
      </c>
      <c r="U22" s="103" t="s">
        <v>45</v>
      </c>
      <c r="V22" s="103" t="s">
        <v>45</v>
      </c>
      <c r="W22" s="103" t="s">
        <v>45</v>
      </c>
    </row>
    <row r="23" spans="1:23" s="195" customFormat="1" ht="15" customHeight="1" x14ac:dyDescent="0.25">
      <c r="A23" s="94">
        <v>46</v>
      </c>
      <c r="B23" s="198">
        <v>59</v>
      </c>
      <c r="C23" s="187">
        <f t="shared" si="1"/>
        <v>4659</v>
      </c>
      <c r="D23" s="138">
        <f t="shared" ref="D23:D25" si="4">C23</f>
        <v>4659</v>
      </c>
      <c r="E23" s="161" t="s">
        <v>303</v>
      </c>
      <c r="F23" s="94" t="s">
        <v>281</v>
      </c>
      <c r="G23" s="2" t="s">
        <v>303</v>
      </c>
      <c r="H23" s="2" t="s">
        <v>274</v>
      </c>
      <c r="I23" s="94" t="s">
        <v>43</v>
      </c>
      <c r="J23" s="94" t="s">
        <v>115</v>
      </c>
      <c r="K23" s="94"/>
      <c r="L23" s="96" t="s">
        <v>116</v>
      </c>
      <c r="M23" s="96"/>
      <c r="N23" s="96">
        <v>5</v>
      </c>
      <c r="O23" s="96">
        <v>0</v>
      </c>
      <c r="P23" s="96">
        <v>0</v>
      </c>
      <c r="Q23" s="100"/>
      <c r="R23" s="100">
        <v>280</v>
      </c>
      <c r="S23" s="162" t="s">
        <v>45</v>
      </c>
      <c r="T23" s="99" t="s">
        <v>46</v>
      </c>
      <c r="U23" s="96" t="s">
        <v>45</v>
      </c>
      <c r="V23" s="96" t="s">
        <v>45</v>
      </c>
      <c r="W23" s="96" t="s">
        <v>45</v>
      </c>
    </row>
    <row r="24" spans="1:23" s="195" customFormat="1" ht="15" customHeight="1" x14ac:dyDescent="0.25">
      <c r="A24" s="94">
        <v>46</v>
      </c>
      <c r="B24" s="198">
        <v>60</v>
      </c>
      <c r="C24" s="187">
        <f t="shared" si="1"/>
        <v>4660</v>
      </c>
      <c r="D24" s="138">
        <f t="shared" si="4"/>
        <v>4660</v>
      </c>
      <c r="E24" s="161" t="s">
        <v>303</v>
      </c>
      <c r="F24" s="94" t="s">
        <v>281</v>
      </c>
      <c r="G24" s="2" t="s">
        <v>303</v>
      </c>
      <c r="H24" s="2" t="s">
        <v>274</v>
      </c>
      <c r="I24" s="94" t="s">
        <v>43</v>
      </c>
      <c r="J24" s="94" t="s">
        <v>115</v>
      </c>
      <c r="K24" s="94"/>
      <c r="L24" s="96" t="s">
        <v>116</v>
      </c>
      <c r="M24" s="96"/>
      <c r="N24" s="96">
        <v>5</v>
      </c>
      <c r="O24" s="96">
        <v>0</v>
      </c>
      <c r="P24" s="96">
        <v>0</v>
      </c>
      <c r="Q24" s="100">
        <v>280</v>
      </c>
      <c r="R24" s="100"/>
      <c r="S24" s="99" t="s">
        <v>46</v>
      </c>
      <c r="T24" s="99" t="s">
        <v>46</v>
      </c>
      <c r="U24" s="96" t="s">
        <v>45</v>
      </c>
      <c r="V24" s="96" t="s">
        <v>45</v>
      </c>
      <c r="W24" s="96" t="s">
        <v>45</v>
      </c>
    </row>
    <row r="25" spans="1:23" s="195" customFormat="1" ht="15" customHeight="1" x14ac:dyDescent="0.25">
      <c r="A25" s="94">
        <v>46</v>
      </c>
      <c r="B25" s="94">
        <v>61</v>
      </c>
      <c r="C25" s="187">
        <f t="shared" si="1"/>
        <v>4661</v>
      </c>
      <c r="D25" s="138">
        <f t="shared" si="4"/>
        <v>4661</v>
      </c>
      <c r="E25" s="161" t="s">
        <v>293</v>
      </c>
      <c r="F25" s="94" t="s">
        <v>280</v>
      </c>
      <c r="G25" s="2" t="s">
        <v>293</v>
      </c>
      <c r="H25" s="2" t="s">
        <v>275</v>
      </c>
      <c r="I25" s="94" t="s">
        <v>43</v>
      </c>
      <c r="J25" s="94" t="s">
        <v>115</v>
      </c>
      <c r="K25" s="94"/>
      <c r="L25" s="96" t="s">
        <v>116</v>
      </c>
      <c r="M25" s="96"/>
      <c r="N25" s="96">
        <v>4</v>
      </c>
      <c r="O25" s="96">
        <v>0</v>
      </c>
      <c r="P25" s="96">
        <v>0</v>
      </c>
      <c r="Q25" s="100">
        <v>400</v>
      </c>
      <c r="R25" s="99" t="s">
        <v>46</v>
      </c>
      <c r="S25" s="162" t="s">
        <v>45</v>
      </c>
      <c r="T25" s="99" t="s">
        <v>46</v>
      </c>
      <c r="U25" s="96" t="s">
        <v>45</v>
      </c>
      <c r="V25" s="96" t="s">
        <v>45</v>
      </c>
      <c r="W25" s="96" t="s">
        <v>45</v>
      </c>
    </row>
    <row r="26" spans="1:23" s="195" customFormat="1" ht="15" customHeight="1" x14ac:dyDescent="0.25">
      <c r="A26" s="94">
        <v>47</v>
      </c>
      <c r="B26" s="94">
        <v>1</v>
      </c>
      <c r="C26" s="187">
        <f t="shared" si="1"/>
        <v>4701</v>
      </c>
      <c r="D26" s="138">
        <v>101</v>
      </c>
      <c r="E26" s="167" t="s">
        <v>265</v>
      </c>
      <c r="F26" s="107"/>
      <c r="G26" s="3" t="s">
        <v>265</v>
      </c>
      <c r="H26" s="3" t="s">
        <v>322</v>
      </c>
      <c r="I26" s="94" t="s">
        <v>120</v>
      </c>
      <c r="J26" s="94" t="s">
        <v>101</v>
      </c>
      <c r="K26" s="94" t="s">
        <v>102</v>
      </c>
      <c r="L26" s="94" t="s">
        <v>103</v>
      </c>
      <c r="M26" s="138" t="s">
        <v>104</v>
      </c>
      <c r="N26" s="96">
        <v>15</v>
      </c>
      <c r="O26" s="96">
        <v>3</v>
      </c>
      <c r="P26" s="96">
        <v>1</v>
      </c>
      <c r="Q26" s="100">
        <v>0</v>
      </c>
      <c r="R26" s="101" t="s">
        <v>46</v>
      </c>
      <c r="S26" s="145" t="s">
        <v>46</v>
      </c>
      <c r="T26" s="99" t="s">
        <v>46</v>
      </c>
      <c r="U26" s="96" t="s">
        <v>45</v>
      </c>
      <c r="V26" s="96" t="s">
        <v>46</v>
      </c>
      <c r="W26" s="96" t="s">
        <v>46</v>
      </c>
    </row>
    <row r="27" spans="1:23" s="195" customFormat="1" ht="15" customHeight="1" x14ac:dyDescent="0.25">
      <c r="A27" s="94">
        <v>50</v>
      </c>
      <c r="B27" s="94">
        <v>1</v>
      </c>
      <c r="C27" s="188">
        <f t="shared" si="1"/>
        <v>5001</v>
      </c>
      <c r="D27" s="94">
        <v>101</v>
      </c>
      <c r="E27" s="161" t="s">
        <v>23</v>
      </c>
      <c r="F27" s="94"/>
      <c r="G27" s="94" t="s">
        <v>23</v>
      </c>
      <c r="H27" s="94" t="s">
        <v>306</v>
      </c>
      <c r="I27" s="94" t="s">
        <v>23</v>
      </c>
      <c r="J27" s="94" t="s">
        <v>101</v>
      </c>
      <c r="K27" s="94" t="s">
        <v>102</v>
      </c>
      <c r="L27" s="94" t="s">
        <v>103</v>
      </c>
      <c r="M27" s="138" t="s">
        <v>104</v>
      </c>
      <c r="N27" s="96">
        <v>15</v>
      </c>
      <c r="O27" s="96">
        <v>3</v>
      </c>
      <c r="P27" s="96">
        <v>1</v>
      </c>
      <c r="Q27" s="100" t="s">
        <v>266</v>
      </c>
      <c r="R27" s="100" t="s">
        <v>114</v>
      </c>
      <c r="S27" s="165" t="s">
        <v>45</v>
      </c>
      <c r="T27" s="99" t="s">
        <v>46</v>
      </c>
      <c r="U27" s="103" t="s">
        <v>45</v>
      </c>
      <c r="V27" s="103" t="s">
        <v>45</v>
      </c>
      <c r="W27" s="103" t="s">
        <v>45</v>
      </c>
    </row>
    <row r="28" spans="1:23" s="195" customFormat="1" ht="15" customHeight="1" x14ac:dyDescent="0.25">
      <c r="A28" s="94">
        <v>53</v>
      </c>
      <c r="B28" s="94">
        <v>1</v>
      </c>
      <c r="C28" s="188">
        <f t="shared" si="1"/>
        <v>5301</v>
      </c>
      <c r="D28" s="94">
        <v>101</v>
      </c>
      <c r="E28" s="161" t="s">
        <v>54</v>
      </c>
      <c r="F28" s="94"/>
      <c r="G28" s="2" t="s">
        <v>54</v>
      </c>
      <c r="H28" s="2" t="s">
        <v>54</v>
      </c>
      <c r="I28" s="94" t="s">
        <v>29</v>
      </c>
      <c r="J28" s="94" t="s">
        <v>101</v>
      </c>
      <c r="K28" s="94" t="s">
        <v>102</v>
      </c>
      <c r="L28" s="94" t="s">
        <v>103</v>
      </c>
      <c r="M28" s="138" t="s">
        <v>104</v>
      </c>
      <c r="N28" s="96">
        <v>15</v>
      </c>
      <c r="O28" s="96">
        <v>3</v>
      </c>
      <c r="P28" s="96">
        <v>1</v>
      </c>
      <c r="Q28" s="100" t="s">
        <v>266</v>
      </c>
      <c r="R28" s="100" t="s">
        <v>114</v>
      </c>
      <c r="S28" s="102" t="s">
        <v>45</v>
      </c>
      <c r="T28" s="99" t="s">
        <v>46</v>
      </c>
      <c r="U28" s="103" t="s">
        <v>45</v>
      </c>
      <c r="V28" s="103" t="s">
        <v>45</v>
      </c>
      <c r="W28" s="103" t="s">
        <v>45</v>
      </c>
    </row>
    <row r="29" spans="1:23" s="195" customFormat="1" ht="15" customHeight="1" x14ac:dyDescent="0.25">
      <c r="A29" s="94">
        <v>54</v>
      </c>
      <c r="B29" s="94">
        <v>1</v>
      </c>
      <c r="C29" s="188">
        <f t="shared" si="1"/>
        <v>5401</v>
      </c>
      <c r="D29" s="94">
        <v>101</v>
      </c>
      <c r="E29" s="161" t="s">
        <v>55</v>
      </c>
      <c r="F29" s="94"/>
      <c r="G29" s="2" t="s">
        <v>55</v>
      </c>
      <c r="H29" s="2" t="s">
        <v>55</v>
      </c>
      <c r="I29" s="94" t="s">
        <v>31</v>
      </c>
      <c r="J29" s="94" t="s">
        <v>101</v>
      </c>
      <c r="K29" s="94" t="s">
        <v>102</v>
      </c>
      <c r="L29" s="94" t="s">
        <v>103</v>
      </c>
      <c r="M29" s="138" t="s">
        <v>104</v>
      </c>
      <c r="N29" s="96">
        <v>15</v>
      </c>
      <c r="O29" s="96">
        <v>3</v>
      </c>
      <c r="P29" s="96">
        <v>1</v>
      </c>
      <c r="Q29" s="100" t="s">
        <v>266</v>
      </c>
      <c r="R29" s="100" t="s">
        <v>114</v>
      </c>
      <c r="S29" s="102" t="s">
        <v>45</v>
      </c>
      <c r="T29" s="99" t="s">
        <v>46</v>
      </c>
      <c r="U29" s="103" t="s">
        <v>45</v>
      </c>
      <c r="V29" s="103" t="s">
        <v>45</v>
      </c>
      <c r="W29" s="103" t="s">
        <v>45</v>
      </c>
    </row>
    <row r="30" spans="1:23" s="195" customFormat="1" ht="15" customHeight="1" x14ac:dyDescent="0.25">
      <c r="A30" s="94">
        <v>61</v>
      </c>
      <c r="B30" s="198">
        <v>1</v>
      </c>
      <c r="C30" s="187">
        <f t="shared" si="1"/>
        <v>6101</v>
      </c>
      <c r="D30" s="138">
        <v>101</v>
      </c>
      <c r="E30" s="168" t="s">
        <v>264</v>
      </c>
      <c r="F30" s="108"/>
      <c r="G30" s="4" t="s">
        <v>264</v>
      </c>
      <c r="H30" s="4" t="s">
        <v>321</v>
      </c>
      <c r="I30" s="94" t="s">
        <v>57</v>
      </c>
      <c r="J30" s="94" t="s">
        <v>101</v>
      </c>
      <c r="K30" s="94" t="s">
        <v>102</v>
      </c>
      <c r="L30" s="94" t="s">
        <v>103</v>
      </c>
      <c r="M30" s="138" t="s">
        <v>104</v>
      </c>
      <c r="N30" s="96">
        <v>15</v>
      </c>
      <c r="O30" s="96">
        <v>3</v>
      </c>
      <c r="P30" s="96">
        <v>1</v>
      </c>
      <c r="Q30" s="100">
        <v>0</v>
      </c>
      <c r="R30" s="100" t="s">
        <v>46</v>
      </c>
      <c r="S30" s="165" t="s">
        <v>46</v>
      </c>
      <c r="T30" s="99" t="s">
        <v>46</v>
      </c>
      <c r="U30" s="105" t="s">
        <v>45</v>
      </c>
      <c r="V30" s="105" t="s">
        <v>46</v>
      </c>
      <c r="W30" s="96" t="s">
        <v>46</v>
      </c>
    </row>
    <row r="31" spans="1:23" s="195" customFormat="1" ht="15" customHeight="1" x14ac:dyDescent="0.25">
      <c r="A31" s="94">
        <v>63</v>
      </c>
      <c r="B31" s="94">
        <v>59</v>
      </c>
      <c r="C31" s="187">
        <f t="shared" si="1"/>
        <v>6359</v>
      </c>
      <c r="D31" s="138">
        <f t="shared" ref="D31:D34" si="5">C31</f>
        <v>6359</v>
      </c>
      <c r="E31" s="161" t="s">
        <v>292</v>
      </c>
      <c r="F31" s="94" t="s">
        <v>276</v>
      </c>
      <c r="G31" s="2" t="s">
        <v>292</v>
      </c>
      <c r="H31" s="2" t="s">
        <v>273</v>
      </c>
      <c r="I31" s="94" t="s">
        <v>43</v>
      </c>
      <c r="J31" s="94" t="s">
        <v>115</v>
      </c>
      <c r="K31" s="94"/>
      <c r="L31" s="96" t="s">
        <v>116</v>
      </c>
      <c r="M31" s="96"/>
      <c r="N31" s="96">
        <v>1</v>
      </c>
      <c r="O31" s="96">
        <v>0</v>
      </c>
      <c r="P31" s="96">
        <v>0</v>
      </c>
      <c r="Q31" s="100"/>
      <c r="R31" s="100">
        <v>160</v>
      </c>
      <c r="S31" s="162" t="s">
        <v>45</v>
      </c>
      <c r="T31" s="99" t="s">
        <v>46</v>
      </c>
      <c r="U31" s="96" t="s">
        <v>45</v>
      </c>
      <c r="V31" s="96" t="s">
        <v>45</v>
      </c>
      <c r="W31" s="96" t="s">
        <v>45</v>
      </c>
    </row>
    <row r="32" spans="1:23" s="195" customFormat="1" ht="15" customHeight="1" x14ac:dyDescent="0.25">
      <c r="A32" s="94">
        <v>63</v>
      </c>
      <c r="B32" s="94">
        <v>60</v>
      </c>
      <c r="C32" s="187">
        <f t="shared" si="1"/>
        <v>6360</v>
      </c>
      <c r="D32" s="138">
        <f t="shared" si="5"/>
        <v>6360</v>
      </c>
      <c r="E32" s="161" t="s">
        <v>292</v>
      </c>
      <c r="F32" s="94" t="s">
        <v>276</v>
      </c>
      <c r="G32" s="2" t="s">
        <v>292</v>
      </c>
      <c r="H32" s="2" t="s">
        <v>273</v>
      </c>
      <c r="I32" s="94" t="s">
        <v>43</v>
      </c>
      <c r="J32" s="94" t="s">
        <v>115</v>
      </c>
      <c r="K32" s="94"/>
      <c r="L32" s="96" t="s">
        <v>116</v>
      </c>
      <c r="M32" s="96"/>
      <c r="N32" s="96">
        <v>1</v>
      </c>
      <c r="O32" s="96">
        <v>0</v>
      </c>
      <c r="P32" s="96">
        <v>0</v>
      </c>
      <c r="Q32" s="100">
        <v>160</v>
      </c>
      <c r="R32" s="100"/>
      <c r="S32" s="99" t="s">
        <v>46</v>
      </c>
      <c r="T32" s="99" t="s">
        <v>46</v>
      </c>
      <c r="U32" s="96" t="s">
        <v>45</v>
      </c>
      <c r="V32" s="96" t="s">
        <v>45</v>
      </c>
      <c r="W32" s="96" t="s">
        <v>45</v>
      </c>
    </row>
    <row r="33" spans="1:26" s="195" customFormat="1" ht="15" customHeight="1" x14ac:dyDescent="0.25">
      <c r="A33" s="94">
        <v>63</v>
      </c>
      <c r="B33" s="198">
        <v>62</v>
      </c>
      <c r="C33" s="187">
        <f t="shared" si="1"/>
        <v>6362</v>
      </c>
      <c r="D33" s="138">
        <f t="shared" si="5"/>
        <v>6362</v>
      </c>
      <c r="E33" s="161" t="s">
        <v>295</v>
      </c>
      <c r="F33" s="94" t="s">
        <v>278</v>
      </c>
      <c r="G33" s="2" t="s">
        <v>295</v>
      </c>
      <c r="H33" s="2" t="s">
        <v>309</v>
      </c>
      <c r="I33" s="94" t="s">
        <v>43</v>
      </c>
      <c r="J33" s="94" t="s">
        <v>115</v>
      </c>
      <c r="K33" s="94"/>
      <c r="L33" s="96" t="s">
        <v>116</v>
      </c>
      <c r="M33" s="96"/>
      <c r="N33" s="96">
        <v>1</v>
      </c>
      <c r="O33" s="96">
        <v>0</v>
      </c>
      <c r="P33" s="96">
        <v>0</v>
      </c>
      <c r="Q33" s="100">
        <v>10</v>
      </c>
      <c r="R33" s="99" t="s">
        <v>46</v>
      </c>
      <c r="S33" s="162" t="s">
        <v>45</v>
      </c>
      <c r="T33" s="99" t="s">
        <v>46</v>
      </c>
      <c r="U33" s="96" t="s">
        <v>45</v>
      </c>
      <c r="V33" s="96" t="s">
        <v>46</v>
      </c>
      <c r="W33" s="96" t="s">
        <v>46</v>
      </c>
    </row>
    <row r="34" spans="1:26" s="195" customFormat="1" ht="15" customHeight="1" x14ac:dyDescent="0.25">
      <c r="A34" s="94">
        <v>63</v>
      </c>
      <c r="B34" s="198">
        <v>63</v>
      </c>
      <c r="C34" s="187">
        <f t="shared" si="1"/>
        <v>6363</v>
      </c>
      <c r="D34" s="138">
        <f t="shared" si="5"/>
        <v>6363</v>
      </c>
      <c r="E34" s="161" t="s">
        <v>296</v>
      </c>
      <c r="F34" s="94" t="s">
        <v>279</v>
      </c>
      <c r="G34" s="2" t="s">
        <v>296</v>
      </c>
      <c r="H34" s="2" t="s">
        <v>310</v>
      </c>
      <c r="I34" s="94" t="s">
        <v>43</v>
      </c>
      <c r="J34" s="94" t="s">
        <v>115</v>
      </c>
      <c r="K34" s="94"/>
      <c r="L34" s="96" t="s">
        <v>116</v>
      </c>
      <c r="M34" s="96"/>
      <c r="N34" s="96">
        <v>1</v>
      </c>
      <c r="O34" s="96">
        <v>0</v>
      </c>
      <c r="P34" s="96">
        <v>0</v>
      </c>
      <c r="Q34" s="100">
        <v>30</v>
      </c>
      <c r="R34" s="99" t="s">
        <v>46</v>
      </c>
      <c r="S34" s="162" t="s">
        <v>45</v>
      </c>
      <c r="T34" s="99" t="s">
        <v>46</v>
      </c>
      <c r="U34" s="96" t="s">
        <v>45</v>
      </c>
      <c r="V34" s="96" t="s">
        <v>46</v>
      </c>
      <c r="W34" s="96" t="s">
        <v>46</v>
      </c>
    </row>
    <row r="36" spans="1:26" s="166" customFormat="1" ht="36" customHeight="1" x14ac:dyDescent="0.25">
      <c r="C36" s="210"/>
      <c r="D36" s="210"/>
      <c r="G36" s="140"/>
      <c r="H36" s="140"/>
      <c r="M36" s="211"/>
      <c r="N36" s="142"/>
      <c r="O36" s="142"/>
      <c r="P36" s="142"/>
      <c r="Q36" s="143"/>
      <c r="R36" s="143"/>
      <c r="S36" s="143"/>
      <c r="T36" s="144"/>
      <c r="U36" s="6"/>
      <c r="V36" s="6"/>
      <c r="W36" s="7"/>
    </row>
    <row r="37" spans="1:26" s="199" customFormat="1" ht="30.75" customHeight="1" x14ac:dyDescent="0.25">
      <c r="E37" s="208" t="s">
        <v>96</v>
      </c>
      <c r="F37" s="208" t="s">
        <v>122</v>
      </c>
      <c r="G37" s="208" t="s">
        <v>95</v>
      </c>
      <c r="H37" s="283" t="s">
        <v>123</v>
      </c>
      <c r="I37" s="283"/>
      <c r="J37" s="283"/>
      <c r="K37" s="283"/>
      <c r="L37" s="283"/>
      <c r="M37" s="283"/>
      <c r="N37" s="283"/>
      <c r="O37" s="283"/>
      <c r="P37" s="283"/>
      <c r="Q37" s="283"/>
      <c r="R37" s="112"/>
      <c r="S37" s="112"/>
      <c r="T37" s="112"/>
      <c r="U37" s="112"/>
      <c r="V37" s="112"/>
      <c r="W37" s="112"/>
      <c r="X37" s="112"/>
      <c r="Y37" s="189"/>
      <c r="Z37" s="189"/>
    </row>
    <row r="38" spans="1:26" x14ac:dyDescent="0.25">
      <c r="E38" s="200" t="s">
        <v>103</v>
      </c>
      <c r="F38" s="201" t="s">
        <v>124</v>
      </c>
      <c r="G38" s="149" t="s">
        <v>125</v>
      </c>
      <c r="H38" s="280"/>
      <c r="I38" s="281"/>
      <c r="J38" s="281"/>
      <c r="K38" s="281"/>
      <c r="L38" s="281"/>
      <c r="M38" s="281"/>
      <c r="N38" s="281"/>
      <c r="O38" s="281"/>
      <c r="P38" s="281"/>
      <c r="Q38" s="282"/>
      <c r="T38" s="189"/>
    </row>
    <row r="39" spans="1:26" x14ac:dyDescent="0.25">
      <c r="E39" s="200" t="s">
        <v>103</v>
      </c>
      <c r="F39" s="201" t="s">
        <v>126</v>
      </c>
      <c r="G39" s="149" t="s">
        <v>125</v>
      </c>
      <c r="H39" s="149"/>
      <c r="I39" s="150"/>
      <c r="J39" s="150"/>
      <c r="K39" s="150"/>
      <c r="L39" s="150"/>
      <c r="M39" s="150"/>
      <c r="N39" s="150"/>
      <c r="O39" s="150"/>
      <c r="P39" s="150"/>
      <c r="Q39" s="151"/>
      <c r="R39" s="111"/>
      <c r="T39" s="189"/>
    </row>
    <row r="40" spans="1:26" x14ac:dyDescent="0.25">
      <c r="E40" s="200" t="s">
        <v>103</v>
      </c>
      <c r="F40" s="201" t="s">
        <v>66</v>
      </c>
      <c r="G40" s="149" t="s">
        <v>125</v>
      </c>
      <c r="H40" s="149"/>
      <c r="I40" s="150"/>
      <c r="J40" s="150"/>
      <c r="K40" s="150"/>
      <c r="L40" s="150"/>
      <c r="M40" s="150"/>
      <c r="N40" s="150"/>
      <c r="O40" s="150"/>
      <c r="P40" s="150"/>
      <c r="Q40" s="151"/>
      <c r="R40" s="111"/>
      <c r="T40" s="189"/>
    </row>
    <row r="41" spans="1:26" x14ac:dyDescent="0.25">
      <c r="E41" s="200" t="s">
        <v>103</v>
      </c>
      <c r="F41" s="201" t="s">
        <v>67</v>
      </c>
      <c r="G41" s="149" t="s">
        <v>125</v>
      </c>
      <c r="H41" s="280"/>
      <c r="I41" s="281"/>
      <c r="J41" s="281"/>
      <c r="K41" s="281"/>
      <c r="L41" s="281"/>
      <c r="M41" s="281"/>
      <c r="N41" s="281"/>
      <c r="O41" s="281"/>
      <c r="P41" s="281"/>
      <c r="Q41" s="282"/>
      <c r="R41" s="111"/>
      <c r="T41" s="189"/>
    </row>
    <row r="42" spans="1:26" x14ac:dyDescent="0.25">
      <c r="E42" s="200" t="s">
        <v>103</v>
      </c>
      <c r="F42" s="201" t="s">
        <v>68</v>
      </c>
      <c r="G42" s="149" t="s">
        <v>125</v>
      </c>
      <c r="H42" s="280"/>
      <c r="I42" s="281"/>
      <c r="J42" s="281"/>
      <c r="K42" s="281"/>
      <c r="L42" s="281"/>
      <c r="M42" s="281"/>
      <c r="N42" s="281"/>
      <c r="O42" s="281"/>
      <c r="P42" s="281"/>
      <c r="Q42" s="282"/>
      <c r="R42" s="111"/>
      <c r="T42" s="189"/>
    </row>
    <row r="43" spans="1:26" x14ac:dyDescent="0.25">
      <c r="E43" s="200" t="s">
        <v>103</v>
      </c>
      <c r="F43" s="201" t="s">
        <v>69</v>
      </c>
      <c r="G43" s="149" t="s">
        <v>267</v>
      </c>
      <c r="H43" s="280"/>
      <c r="I43" s="281"/>
      <c r="J43" s="281"/>
      <c r="K43" s="281"/>
      <c r="L43" s="281"/>
      <c r="M43" s="281"/>
      <c r="N43" s="281"/>
      <c r="O43" s="281"/>
      <c r="P43" s="281"/>
      <c r="Q43" s="282"/>
      <c r="R43" s="111"/>
      <c r="T43" s="189"/>
    </row>
    <row r="44" spans="1:26" x14ac:dyDescent="0.25">
      <c r="E44" s="200" t="s">
        <v>103</v>
      </c>
      <c r="F44" s="201" t="s">
        <v>70</v>
      </c>
      <c r="G44" s="149" t="s">
        <v>267</v>
      </c>
      <c r="H44" s="280"/>
      <c r="I44" s="281"/>
      <c r="J44" s="281"/>
      <c r="K44" s="281"/>
      <c r="L44" s="281"/>
      <c r="M44" s="281"/>
      <c r="N44" s="281"/>
      <c r="O44" s="281"/>
      <c r="P44" s="281"/>
      <c r="Q44" s="282"/>
      <c r="R44" s="111"/>
      <c r="T44" s="189"/>
    </row>
    <row r="45" spans="1:26" x14ac:dyDescent="0.25">
      <c r="E45" s="200" t="s">
        <v>103</v>
      </c>
      <c r="F45" s="201" t="s">
        <v>71</v>
      </c>
      <c r="G45" s="149" t="s">
        <v>267</v>
      </c>
      <c r="H45" s="280"/>
      <c r="I45" s="281"/>
      <c r="J45" s="281"/>
      <c r="K45" s="281"/>
      <c r="L45" s="281"/>
      <c r="M45" s="281"/>
      <c r="N45" s="281"/>
      <c r="O45" s="281"/>
      <c r="P45" s="281"/>
      <c r="Q45" s="282"/>
      <c r="R45" s="111"/>
      <c r="T45" s="189"/>
    </row>
    <row r="46" spans="1:26" x14ac:dyDescent="0.25">
      <c r="E46" s="200" t="s">
        <v>103</v>
      </c>
      <c r="F46" s="201" t="s">
        <v>72</v>
      </c>
      <c r="G46" s="149" t="s">
        <v>268</v>
      </c>
      <c r="H46" s="280"/>
      <c r="I46" s="281"/>
      <c r="J46" s="281"/>
      <c r="K46" s="281"/>
      <c r="L46" s="281"/>
      <c r="M46" s="281"/>
      <c r="N46" s="281"/>
      <c r="O46" s="281"/>
      <c r="P46" s="281"/>
      <c r="Q46" s="282"/>
      <c r="R46" s="111"/>
      <c r="T46" s="189"/>
    </row>
    <row r="47" spans="1:26" x14ac:dyDescent="0.25">
      <c r="E47" s="200" t="s">
        <v>103</v>
      </c>
      <c r="F47" s="201" t="s">
        <v>73</v>
      </c>
      <c r="G47" s="149" t="s">
        <v>268</v>
      </c>
      <c r="H47" s="280"/>
      <c r="I47" s="281"/>
      <c r="J47" s="281"/>
      <c r="K47" s="281"/>
      <c r="L47" s="281"/>
      <c r="M47" s="281"/>
      <c r="N47" s="281"/>
      <c r="O47" s="281"/>
      <c r="P47" s="281"/>
      <c r="Q47" s="282"/>
      <c r="R47" s="111"/>
      <c r="T47" s="189"/>
    </row>
    <row r="48" spans="1:26" x14ac:dyDescent="0.25">
      <c r="E48" s="200" t="s">
        <v>103</v>
      </c>
      <c r="F48" s="201" t="s">
        <v>74</v>
      </c>
      <c r="G48" s="149" t="s">
        <v>268</v>
      </c>
      <c r="H48" s="280"/>
      <c r="I48" s="281"/>
      <c r="J48" s="281"/>
      <c r="K48" s="281"/>
      <c r="L48" s="281"/>
      <c r="M48" s="281"/>
      <c r="N48" s="281"/>
      <c r="O48" s="281"/>
      <c r="P48" s="281"/>
      <c r="Q48" s="282"/>
      <c r="R48" s="111"/>
      <c r="T48" s="189"/>
    </row>
    <row r="49" spans="5:20" x14ac:dyDescent="0.25">
      <c r="E49" s="200" t="s">
        <v>103</v>
      </c>
      <c r="F49" s="201" t="s">
        <v>75</v>
      </c>
      <c r="G49" s="149" t="s">
        <v>268</v>
      </c>
      <c r="H49" s="280"/>
      <c r="I49" s="281"/>
      <c r="J49" s="281"/>
      <c r="K49" s="281"/>
      <c r="L49" s="281"/>
      <c r="M49" s="281"/>
      <c r="N49" s="281"/>
      <c r="O49" s="281"/>
      <c r="P49" s="281"/>
      <c r="Q49" s="282"/>
      <c r="R49" s="111"/>
      <c r="T49" s="189"/>
    </row>
    <row r="50" spans="5:20" x14ac:dyDescent="0.25">
      <c r="E50" s="200" t="s">
        <v>103</v>
      </c>
      <c r="F50" s="201" t="s">
        <v>76</v>
      </c>
      <c r="G50" s="149" t="s">
        <v>268</v>
      </c>
      <c r="H50" s="280"/>
      <c r="I50" s="281"/>
      <c r="J50" s="281"/>
      <c r="K50" s="281"/>
      <c r="L50" s="281"/>
      <c r="M50" s="281"/>
      <c r="N50" s="281"/>
      <c r="O50" s="281"/>
      <c r="P50" s="281"/>
      <c r="Q50" s="282"/>
      <c r="R50" s="111"/>
      <c r="T50" s="189"/>
    </row>
    <row r="51" spans="5:20" x14ac:dyDescent="0.25">
      <c r="E51" s="200" t="s">
        <v>103</v>
      </c>
      <c r="F51" s="201" t="s">
        <v>77</v>
      </c>
      <c r="G51" s="149" t="s">
        <v>268</v>
      </c>
      <c r="H51" s="280"/>
      <c r="I51" s="281"/>
      <c r="J51" s="281"/>
      <c r="K51" s="281"/>
      <c r="L51" s="281"/>
      <c r="M51" s="281"/>
      <c r="N51" s="281"/>
      <c r="O51" s="281"/>
      <c r="P51" s="281"/>
      <c r="Q51" s="282"/>
      <c r="R51" s="111"/>
      <c r="T51" s="189"/>
    </row>
    <row r="52" spans="5:20" x14ac:dyDescent="0.25">
      <c r="E52" s="200" t="s">
        <v>103</v>
      </c>
      <c r="F52" s="201" t="s">
        <v>78</v>
      </c>
      <c r="G52" s="149" t="s">
        <v>268</v>
      </c>
      <c r="H52" s="280"/>
      <c r="I52" s="281"/>
      <c r="J52" s="281"/>
      <c r="K52" s="281"/>
      <c r="L52" s="281"/>
      <c r="M52" s="281"/>
      <c r="N52" s="281"/>
      <c r="O52" s="281"/>
      <c r="P52" s="281"/>
      <c r="Q52" s="282"/>
      <c r="R52" s="111"/>
      <c r="T52" s="189"/>
    </row>
    <row r="53" spans="5:20" x14ac:dyDescent="0.25">
      <c r="E53" s="200" t="s">
        <v>103</v>
      </c>
      <c r="F53" s="201" t="s">
        <v>79</v>
      </c>
      <c r="G53" s="149" t="s">
        <v>269</v>
      </c>
      <c r="H53" s="280"/>
      <c r="I53" s="281"/>
      <c r="J53" s="281"/>
      <c r="K53" s="281"/>
      <c r="L53" s="281"/>
      <c r="M53" s="281"/>
      <c r="N53" s="281"/>
      <c r="O53" s="281"/>
      <c r="P53" s="281"/>
      <c r="Q53" s="282"/>
      <c r="R53" s="111"/>
      <c r="T53" s="189"/>
    </row>
    <row r="54" spans="5:20" x14ac:dyDescent="0.25">
      <c r="E54" s="200" t="s">
        <v>103</v>
      </c>
      <c r="F54" s="201" t="s">
        <v>80</v>
      </c>
      <c r="G54" s="149" t="s">
        <v>269</v>
      </c>
      <c r="H54" s="280"/>
      <c r="I54" s="281"/>
      <c r="J54" s="281"/>
      <c r="K54" s="281"/>
      <c r="L54" s="281"/>
      <c r="M54" s="281"/>
      <c r="N54" s="281"/>
      <c r="O54" s="281"/>
      <c r="P54" s="281"/>
      <c r="Q54" s="282"/>
      <c r="R54" s="111"/>
      <c r="T54" s="189"/>
    </row>
    <row r="55" spans="5:20" x14ac:dyDescent="0.25">
      <c r="E55" s="200" t="s">
        <v>103</v>
      </c>
      <c r="F55" s="201" t="s">
        <v>81</v>
      </c>
      <c r="G55" s="149" t="s">
        <v>269</v>
      </c>
      <c r="H55" s="280"/>
      <c r="I55" s="281"/>
      <c r="J55" s="281"/>
      <c r="K55" s="281"/>
      <c r="L55" s="281"/>
      <c r="M55" s="281"/>
      <c r="N55" s="281"/>
      <c r="O55" s="281"/>
      <c r="P55" s="281"/>
      <c r="Q55" s="282"/>
      <c r="R55" s="111"/>
      <c r="T55" s="189"/>
    </row>
    <row r="56" spans="5:20" x14ac:dyDescent="0.25">
      <c r="E56" s="200" t="s">
        <v>103</v>
      </c>
      <c r="F56" s="201" t="s">
        <v>82</v>
      </c>
      <c r="G56" s="149" t="s">
        <v>269</v>
      </c>
      <c r="H56" s="280"/>
      <c r="I56" s="281"/>
      <c r="J56" s="281"/>
      <c r="K56" s="281"/>
      <c r="L56" s="281"/>
      <c r="M56" s="281"/>
      <c r="N56" s="281"/>
      <c r="O56" s="281"/>
      <c r="P56" s="281"/>
      <c r="Q56" s="282"/>
      <c r="R56" s="111"/>
      <c r="T56" s="189"/>
    </row>
    <row r="57" spans="5:20" x14ac:dyDescent="0.25">
      <c r="E57" s="200" t="s">
        <v>103</v>
      </c>
      <c r="F57" s="201" t="s">
        <v>83</v>
      </c>
      <c r="G57" s="149" t="s">
        <v>269</v>
      </c>
      <c r="H57" s="280"/>
      <c r="I57" s="281"/>
      <c r="J57" s="281"/>
      <c r="K57" s="281"/>
      <c r="L57" s="281"/>
      <c r="M57" s="281"/>
      <c r="N57" s="281"/>
      <c r="O57" s="281"/>
      <c r="P57" s="281"/>
      <c r="Q57" s="282"/>
      <c r="R57" s="111"/>
      <c r="T57" s="189"/>
    </row>
    <row r="58" spans="5:20" x14ac:dyDescent="0.25">
      <c r="E58" s="200" t="s">
        <v>103</v>
      </c>
      <c r="F58" s="201" t="s">
        <v>84</v>
      </c>
      <c r="G58" s="149" t="s">
        <v>269</v>
      </c>
      <c r="H58" s="280"/>
      <c r="I58" s="281"/>
      <c r="J58" s="281"/>
      <c r="K58" s="281"/>
      <c r="L58" s="281"/>
      <c r="M58" s="281"/>
      <c r="N58" s="281"/>
      <c r="O58" s="281"/>
      <c r="P58" s="281"/>
      <c r="Q58" s="282"/>
      <c r="R58" s="111"/>
      <c r="T58" s="189"/>
    </row>
    <row r="59" spans="5:20" x14ac:dyDescent="0.25">
      <c r="E59" s="200" t="s">
        <v>103</v>
      </c>
      <c r="F59" s="201" t="s">
        <v>85</v>
      </c>
      <c r="G59" s="149" t="s">
        <v>127</v>
      </c>
      <c r="H59" s="280"/>
      <c r="I59" s="281"/>
      <c r="J59" s="281"/>
      <c r="K59" s="281"/>
      <c r="L59" s="281"/>
      <c r="M59" s="281"/>
      <c r="N59" s="281"/>
      <c r="O59" s="281"/>
      <c r="P59" s="281"/>
      <c r="Q59" s="282"/>
      <c r="R59" s="111"/>
      <c r="T59" s="189"/>
    </row>
    <row r="60" spans="5:20" x14ac:dyDescent="0.25">
      <c r="E60" s="200" t="s">
        <v>103</v>
      </c>
      <c r="F60" s="201" t="s">
        <v>86</v>
      </c>
      <c r="G60" s="149" t="s">
        <v>127</v>
      </c>
      <c r="H60" s="280"/>
      <c r="I60" s="281"/>
      <c r="J60" s="281"/>
      <c r="K60" s="281"/>
      <c r="L60" s="281"/>
      <c r="M60" s="281"/>
      <c r="N60" s="281"/>
      <c r="O60" s="281"/>
      <c r="P60" s="281"/>
      <c r="Q60" s="282"/>
      <c r="R60" s="111"/>
      <c r="T60" s="189"/>
    </row>
    <row r="61" spans="5:20" x14ac:dyDescent="0.25">
      <c r="E61" s="200" t="s">
        <v>103</v>
      </c>
      <c r="F61" s="201" t="s">
        <v>87</v>
      </c>
      <c r="G61" s="149" t="s">
        <v>127</v>
      </c>
      <c r="H61" s="280"/>
      <c r="I61" s="281"/>
      <c r="J61" s="281"/>
      <c r="K61" s="281"/>
      <c r="L61" s="281"/>
      <c r="M61" s="281"/>
      <c r="N61" s="281"/>
      <c r="O61" s="281"/>
      <c r="P61" s="281"/>
      <c r="Q61" s="282"/>
      <c r="R61" s="111"/>
      <c r="T61" s="189"/>
    </row>
    <row r="62" spans="5:20" x14ac:dyDescent="0.25">
      <c r="E62" s="200" t="s">
        <v>103</v>
      </c>
      <c r="F62" s="201" t="s">
        <v>88</v>
      </c>
      <c r="G62" s="149" t="s">
        <v>127</v>
      </c>
      <c r="H62" s="280"/>
      <c r="I62" s="281"/>
      <c r="J62" s="281"/>
      <c r="K62" s="281"/>
      <c r="L62" s="281"/>
      <c r="M62" s="281"/>
      <c r="N62" s="281"/>
      <c r="O62" s="281"/>
      <c r="P62" s="281"/>
      <c r="Q62" s="282"/>
      <c r="R62" s="111"/>
      <c r="T62" s="189"/>
    </row>
    <row r="63" spans="5:20" x14ac:dyDescent="0.25">
      <c r="E63" s="200" t="s">
        <v>103</v>
      </c>
      <c r="F63" s="201" t="s">
        <v>89</v>
      </c>
      <c r="G63" s="149" t="s">
        <v>270</v>
      </c>
      <c r="H63" s="280"/>
      <c r="I63" s="281"/>
      <c r="J63" s="281"/>
      <c r="K63" s="281"/>
      <c r="L63" s="281"/>
      <c r="M63" s="281"/>
      <c r="N63" s="281"/>
      <c r="O63" s="281"/>
      <c r="P63" s="281"/>
      <c r="Q63" s="282"/>
      <c r="R63" s="111"/>
      <c r="T63" s="189"/>
    </row>
    <row r="64" spans="5:20" x14ac:dyDescent="0.25">
      <c r="E64" s="200" t="s">
        <v>103</v>
      </c>
      <c r="F64" s="201" t="s">
        <v>90</v>
      </c>
      <c r="G64" s="149" t="s">
        <v>270</v>
      </c>
      <c r="H64" s="280"/>
      <c r="I64" s="281"/>
      <c r="J64" s="281"/>
      <c r="K64" s="281"/>
      <c r="L64" s="281"/>
      <c r="M64" s="281"/>
      <c r="N64" s="281"/>
      <c r="O64" s="281"/>
      <c r="P64" s="281"/>
      <c r="Q64" s="282"/>
      <c r="R64" s="111"/>
      <c r="T64" s="189"/>
    </row>
    <row r="65" spans="5:22" x14ac:dyDescent="0.25">
      <c r="E65" s="200" t="s">
        <v>103</v>
      </c>
      <c r="F65" s="201" t="s">
        <v>91</v>
      </c>
      <c r="G65" s="149" t="s">
        <v>270</v>
      </c>
      <c r="H65" s="280"/>
      <c r="I65" s="281"/>
      <c r="J65" s="281"/>
      <c r="K65" s="281"/>
      <c r="L65" s="281"/>
      <c r="M65" s="281"/>
      <c r="N65" s="281"/>
      <c r="O65" s="281"/>
      <c r="P65" s="281"/>
      <c r="Q65" s="282"/>
      <c r="R65" s="111"/>
      <c r="T65" s="189"/>
    </row>
    <row r="66" spans="5:22" x14ac:dyDescent="0.25">
      <c r="E66" s="200" t="s">
        <v>103</v>
      </c>
      <c r="F66" s="201" t="s">
        <v>92</v>
      </c>
      <c r="G66" s="149" t="s">
        <v>270</v>
      </c>
      <c r="H66" s="280"/>
      <c r="I66" s="281"/>
      <c r="J66" s="281"/>
      <c r="K66" s="281"/>
      <c r="L66" s="281"/>
      <c r="M66" s="281"/>
      <c r="N66" s="281"/>
      <c r="O66" s="281"/>
      <c r="P66" s="281"/>
      <c r="Q66" s="282"/>
      <c r="R66" s="111"/>
      <c r="T66" s="189"/>
    </row>
    <row r="67" spans="5:22" x14ac:dyDescent="0.25">
      <c r="E67" s="200" t="s">
        <v>103</v>
      </c>
      <c r="F67" s="201" t="s">
        <v>93</v>
      </c>
      <c r="G67" s="149" t="s">
        <v>270</v>
      </c>
      <c r="H67" s="260"/>
      <c r="I67" s="261"/>
      <c r="J67" s="261"/>
      <c r="K67" s="261"/>
      <c r="L67" s="261"/>
      <c r="M67" s="261"/>
      <c r="N67" s="261"/>
      <c r="O67" s="261"/>
      <c r="P67" s="261"/>
      <c r="Q67" s="262"/>
      <c r="R67" s="111"/>
      <c r="T67" s="189"/>
    </row>
    <row r="68" spans="5:22" ht="12.75" customHeight="1" x14ac:dyDescent="0.25">
      <c r="E68" s="263" t="s">
        <v>128</v>
      </c>
      <c r="F68" s="266" t="s">
        <v>129</v>
      </c>
      <c r="G68" s="260"/>
      <c r="H68" s="271" t="s">
        <v>130</v>
      </c>
      <c r="I68" s="272"/>
      <c r="J68" s="272"/>
      <c r="K68" s="272"/>
      <c r="L68" s="272"/>
      <c r="M68" s="272"/>
      <c r="N68" s="272"/>
      <c r="O68" s="272"/>
      <c r="P68" s="272"/>
      <c r="Q68" s="273"/>
      <c r="R68" s="112"/>
      <c r="T68" s="189"/>
    </row>
    <row r="69" spans="5:22" x14ac:dyDescent="0.25">
      <c r="E69" s="264"/>
      <c r="F69" s="267"/>
      <c r="G69" s="269"/>
      <c r="H69" s="274"/>
      <c r="I69" s="275"/>
      <c r="J69" s="275"/>
      <c r="K69" s="275"/>
      <c r="L69" s="275"/>
      <c r="M69" s="275"/>
      <c r="N69" s="275"/>
      <c r="O69" s="275"/>
      <c r="P69" s="275"/>
      <c r="Q69" s="276"/>
      <c r="R69" s="110"/>
      <c r="S69" s="111"/>
      <c r="T69" s="189"/>
    </row>
    <row r="70" spans="5:22" ht="52.5" customHeight="1" x14ac:dyDescent="0.25">
      <c r="E70" s="265"/>
      <c r="F70" s="268"/>
      <c r="G70" s="270"/>
      <c r="H70" s="277"/>
      <c r="I70" s="278"/>
      <c r="J70" s="278"/>
      <c r="K70" s="278"/>
      <c r="L70" s="278"/>
      <c r="M70" s="278"/>
      <c r="N70" s="278"/>
      <c r="O70" s="278"/>
      <c r="P70" s="278"/>
      <c r="Q70" s="279"/>
      <c r="T70" s="189"/>
    </row>
    <row r="71" spans="5:22" ht="15" customHeight="1" x14ac:dyDescent="0.25">
      <c r="I71" s="7"/>
      <c r="J71" s="7"/>
      <c r="K71" s="112"/>
      <c r="L71" s="111"/>
      <c r="M71" s="111"/>
      <c r="N71" s="111"/>
      <c r="O71" s="111"/>
      <c r="P71" s="111"/>
      <c r="Q71" s="111"/>
      <c r="R71" s="111"/>
      <c r="S71" s="111"/>
      <c r="T71" s="111"/>
      <c r="U71" s="111"/>
    </row>
    <row r="72" spans="5:22" ht="13.5" thickBot="1" x14ac:dyDescent="0.3"/>
    <row r="73" spans="5:22" ht="12.75" customHeight="1" x14ac:dyDescent="0.25">
      <c r="E73" s="242" t="s">
        <v>144</v>
      </c>
      <c r="F73" s="243"/>
      <c r="G73" s="243"/>
      <c r="H73" s="243"/>
      <c r="I73" s="243"/>
      <c r="J73" s="244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  <c r="V73" s="202"/>
    </row>
    <row r="74" spans="5:22" ht="12.75" customHeight="1" x14ac:dyDescent="0.25">
      <c r="E74" s="113" t="s">
        <v>49</v>
      </c>
      <c r="F74" s="252" t="s">
        <v>131</v>
      </c>
      <c r="G74" s="252"/>
      <c r="H74" s="252"/>
      <c r="I74" s="252"/>
      <c r="J74" s="253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</row>
    <row r="75" spans="5:22" ht="12.75" customHeight="1" x14ac:dyDescent="0.25">
      <c r="E75" s="113" t="s">
        <v>50</v>
      </c>
      <c r="F75" s="252" t="s">
        <v>132</v>
      </c>
      <c r="G75" s="252"/>
      <c r="H75" s="252"/>
      <c r="I75" s="252"/>
      <c r="J75" s="253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</row>
    <row r="76" spans="5:22" ht="12.75" customHeight="1" x14ac:dyDescent="0.25">
      <c r="E76" s="114" t="s">
        <v>51</v>
      </c>
      <c r="F76" s="252" t="s">
        <v>133</v>
      </c>
      <c r="G76" s="252"/>
      <c r="H76" s="252"/>
      <c r="I76" s="252"/>
      <c r="J76" s="253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</row>
    <row r="77" spans="5:22" ht="12.75" customHeight="1" x14ac:dyDescent="0.25">
      <c r="E77" s="114" t="s">
        <v>52</v>
      </c>
      <c r="F77" s="252" t="s">
        <v>134</v>
      </c>
      <c r="G77" s="252"/>
      <c r="H77" s="252"/>
      <c r="I77" s="252"/>
      <c r="J77" s="253"/>
      <c r="K77" s="202"/>
      <c r="L77" s="202"/>
      <c r="M77" s="202"/>
      <c r="N77" s="202"/>
      <c r="O77" s="202"/>
      <c r="P77" s="202"/>
      <c r="Q77" s="202"/>
      <c r="R77" s="202"/>
      <c r="S77" s="202"/>
      <c r="T77" s="202"/>
      <c r="U77" s="202"/>
      <c r="V77" s="202"/>
    </row>
    <row r="78" spans="5:22" ht="12.75" customHeight="1" x14ac:dyDescent="0.25">
      <c r="E78" s="114" t="s">
        <v>53</v>
      </c>
      <c r="F78" s="252" t="s">
        <v>135</v>
      </c>
      <c r="G78" s="252"/>
      <c r="H78" s="252"/>
      <c r="I78" s="252"/>
      <c r="J78" s="253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</row>
    <row r="79" spans="5:22" ht="13.5" thickBot="1" x14ac:dyDescent="0.3">
      <c r="E79" s="115" t="s">
        <v>110</v>
      </c>
      <c r="F79" s="254" t="s">
        <v>136</v>
      </c>
      <c r="G79" s="254"/>
      <c r="H79" s="254"/>
      <c r="I79" s="254"/>
      <c r="J79" s="255"/>
    </row>
    <row r="80" spans="5:22" ht="24.75" customHeight="1" thickBot="1" x14ac:dyDescent="0.3"/>
    <row r="81" spans="5:19" ht="16.5" customHeight="1" x14ac:dyDescent="0.25">
      <c r="E81" s="242" t="s">
        <v>137</v>
      </c>
      <c r="F81" s="243"/>
      <c r="G81" s="243"/>
      <c r="H81" s="243"/>
      <c r="I81" s="244"/>
    </row>
    <row r="82" spans="5:19" ht="12.75" customHeight="1" x14ac:dyDescent="0.25">
      <c r="E82" s="203" t="s">
        <v>145</v>
      </c>
      <c r="F82" s="247" t="s">
        <v>138</v>
      </c>
      <c r="G82" s="256"/>
      <c r="H82" s="256"/>
      <c r="I82" s="248"/>
      <c r="J82" s="195"/>
      <c r="K82" s="195"/>
      <c r="L82" s="195"/>
      <c r="M82" s="116"/>
      <c r="N82" s="116"/>
      <c r="O82" s="116"/>
      <c r="P82" s="116"/>
      <c r="Q82" s="195"/>
      <c r="R82" s="195"/>
      <c r="S82" s="195"/>
    </row>
    <row r="83" spans="5:19" ht="24" customHeight="1" x14ac:dyDescent="0.25">
      <c r="E83" s="203" t="s">
        <v>146</v>
      </c>
      <c r="F83" s="257" t="s">
        <v>139</v>
      </c>
      <c r="G83" s="258"/>
      <c r="H83" s="258"/>
      <c r="I83" s="259"/>
      <c r="J83" s="195"/>
      <c r="K83" s="195"/>
      <c r="L83" s="195"/>
      <c r="M83" s="116"/>
      <c r="N83" s="116"/>
      <c r="O83" s="116"/>
      <c r="P83" s="116"/>
      <c r="Q83" s="195"/>
      <c r="R83" s="195"/>
      <c r="S83" s="195"/>
    </row>
    <row r="84" spans="5:19" ht="13.5" thickBot="1" x14ac:dyDescent="0.3">
      <c r="E84" s="204" t="s">
        <v>147</v>
      </c>
      <c r="F84" s="249" t="s">
        <v>148</v>
      </c>
      <c r="G84" s="250"/>
      <c r="H84" s="250"/>
      <c r="I84" s="251"/>
      <c r="J84" s="195"/>
      <c r="K84" s="195"/>
      <c r="L84" s="195"/>
      <c r="M84" s="116"/>
      <c r="N84" s="116"/>
      <c r="O84" s="116"/>
      <c r="P84" s="116"/>
      <c r="Q84" s="195"/>
      <c r="R84" s="195"/>
      <c r="S84" s="195"/>
    </row>
    <row r="85" spans="5:19" ht="24" customHeight="1" thickBot="1" x14ac:dyDescent="0.3">
      <c r="E85" s="195"/>
      <c r="F85" s="195"/>
      <c r="G85" s="195"/>
      <c r="H85" s="195"/>
      <c r="J85" s="195"/>
      <c r="K85" s="195"/>
      <c r="L85" s="195"/>
      <c r="M85" s="116"/>
      <c r="N85" s="116"/>
      <c r="O85" s="116"/>
      <c r="P85" s="116"/>
      <c r="Q85" s="195"/>
      <c r="R85" s="195"/>
      <c r="S85" s="195"/>
    </row>
    <row r="86" spans="5:19" ht="18.75" customHeight="1" x14ac:dyDescent="0.25">
      <c r="E86" s="242" t="s">
        <v>107</v>
      </c>
      <c r="F86" s="243"/>
      <c r="G86" s="243"/>
      <c r="H86" s="243"/>
      <c r="I86" s="243"/>
      <c r="J86" s="243"/>
      <c r="K86" s="243"/>
      <c r="L86" s="243"/>
      <c r="M86" s="244"/>
      <c r="N86" s="116"/>
      <c r="O86" s="116"/>
      <c r="P86" s="116"/>
      <c r="Q86" s="195"/>
      <c r="R86" s="195"/>
      <c r="S86" s="195"/>
    </row>
    <row r="87" spans="5:19" x14ac:dyDescent="0.25">
      <c r="E87" s="205" t="s">
        <v>97</v>
      </c>
      <c r="F87" s="245" t="s">
        <v>149</v>
      </c>
      <c r="G87" s="245"/>
      <c r="H87" s="245"/>
      <c r="I87" s="245"/>
      <c r="J87" s="245"/>
      <c r="K87" s="245"/>
      <c r="L87" s="245" t="s">
        <v>150</v>
      </c>
      <c r="M87" s="246"/>
      <c r="N87" s="116"/>
      <c r="O87" s="116"/>
      <c r="P87" s="116"/>
      <c r="Q87" s="195"/>
      <c r="R87" s="195"/>
      <c r="S87" s="195"/>
    </row>
    <row r="88" spans="5:19" x14ac:dyDescent="0.25">
      <c r="E88" s="203">
        <v>0</v>
      </c>
      <c r="F88" s="247" t="s">
        <v>140</v>
      </c>
      <c r="G88" s="247"/>
      <c r="H88" s="247"/>
      <c r="I88" s="247"/>
      <c r="J88" s="247"/>
      <c r="K88" s="247"/>
      <c r="L88" s="247" t="s">
        <v>151</v>
      </c>
      <c r="M88" s="248"/>
    </row>
    <row r="89" spans="5:19" ht="12.75" customHeight="1" x14ac:dyDescent="0.25">
      <c r="E89" s="206">
        <v>1</v>
      </c>
      <c r="F89" s="238" t="s">
        <v>141</v>
      </c>
      <c r="G89" s="238"/>
      <c r="H89" s="238"/>
      <c r="I89" s="238"/>
      <c r="J89" s="238"/>
      <c r="K89" s="238"/>
      <c r="L89" s="238" t="s">
        <v>152</v>
      </c>
      <c r="M89" s="239"/>
    </row>
    <row r="90" spans="5:19" ht="12.75" customHeight="1" x14ac:dyDescent="0.25">
      <c r="E90" s="206">
        <v>2</v>
      </c>
      <c r="F90" s="238" t="s">
        <v>142</v>
      </c>
      <c r="G90" s="238"/>
      <c r="H90" s="238"/>
      <c r="I90" s="238"/>
      <c r="J90" s="238"/>
      <c r="K90" s="238"/>
      <c r="L90" s="238" t="s">
        <v>153</v>
      </c>
      <c r="M90" s="239"/>
    </row>
    <row r="91" spans="5:19" ht="12.75" customHeight="1" thickBot="1" x14ac:dyDescent="0.3">
      <c r="E91" s="207">
        <v>4</v>
      </c>
      <c r="F91" s="240" t="s">
        <v>143</v>
      </c>
      <c r="G91" s="240"/>
      <c r="H91" s="240"/>
      <c r="I91" s="240"/>
      <c r="J91" s="240"/>
      <c r="K91" s="240"/>
      <c r="L91" s="240" t="s">
        <v>154</v>
      </c>
      <c r="M91" s="241"/>
    </row>
    <row r="92" spans="5:19" ht="12.75" customHeight="1" x14ac:dyDescent="0.25"/>
  </sheetData>
  <sortState ref="A4:Z33">
    <sortCondition ref="C4:C33"/>
  </sortState>
  <mergeCells count="67">
    <mergeCell ref="A1:A3"/>
    <mergeCell ref="B1:B3"/>
    <mergeCell ref="C1:C3"/>
    <mergeCell ref="E1:M1"/>
    <mergeCell ref="E2:E3"/>
    <mergeCell ref="F2:F3"/>
    <mergeCell ref="G2:G3"/>
    <mergeCell ref="H2:H3"/>
    <mergeCell ref="I2:I3"/>
    <mergeCell ref="K2:K3"/>
    <mergeCell ref="L2:M2"/>
    <mergeCell ref="D1:D3"/>
    <mergeCell ref="H49:Q49"/>
    <mergeCell ref="H37:Q37"/>
    <mergeCell ref="H38:Q38"/>
    <mergeCell ref="H41:Q41"/>
    <mergeCell ref="H42:Q42"/>
    <mergeCell ref="H43:Q43"/>
    <mergeCell ref="H44:Q44"/>
    <mergeCell ref="H45:Q45"/>
    <mergeCell ref="H46:Q46"/>
    <mergeCell ref="H47:Q47"/>
    <mergeCell ref="H48:Q48"/>
    <mergeCell ref="H61:Q61"/>
    <mergeCell ref="H50:Q50"/>
    <mergeCell ref="H51:Q51"/>
    <mergeCell ref="H52:Q52"/>
    <mergeCell ref="H53:Q53"/>
    <mergeCell ref="H54:Q54"/>
    <mergeCell ref="H55:Q55"/>
    <mergeCell ref="H56:Q56"/>
    <mergeCell ref="H57:Q57"/>
    <mergeCell ref="H58:Q58"/>
    <mergeCell ref="H59:Q59"/>
    <mergeCell ref="H60:Q60"/>
    <mergeCell ref="H62:Q62"/>
    <mergeCell ref="H63:Q63"/>
    <mergeCell ref="H64:Q64"/>
    <mergeCell ref="H65:Q65"/>
    <mergeCell ref="H66:Q66"/>
    <mergeCell ref="H67:Q67"/>
    <mergeCell ref="E68:E70"/>
    <mergeCell ref="F68:F70"/>
    <mergeCell ref="G68:G70"/>
    <mergeCell ref="H68:Q70"/>
    <mergeCell ref="F84:I84"/>
    <mergeCell ref="E73:J73"/>
    <mergeCell ref="F74:J74"/>
    <mergeCell ref="F75:J75"/>
    <mergeCell ref="F76:J76"/>
    <mergeCell ref="F77:J77"/>
    <mergeCell ref="F78:J78"/>
    <mergeCell ref="F79:J79"/>
    <mergeCell ref="E81:I81"/>
    <mergeCell ref="F82:I82"/>
    <mergeCell ref="F83:I83"/>
    <mergeCell ref="F90:K90"/>
    <mergeCell ref="L90:M90"/>
    <mergeCell ref="F91:K91"/>
    <mergeCell ref="L91:M91"/>
    <mergeCell ref="E86:M86"/>
    <mergeCell ref="F87:K87"/>
    <mergeCell ref="L87:M87"/>
    <mergeCell ref="F88:K88"/>
    <mergeCell ref="L88:M88"/>
    <mergeCell ref="F89:K89"/>
    <mergeCell ref="L89:M89"/>
  </mergeCells>
  <pageMargins left="0.39370078740157483" right="0.39370078740157483" top="0.78740157480314965" bottom="0.78740157480314965" header="0.51181102362204722" footer="0.51181102362204722"/>
  <pageSetup paperSize="8" scale="55" firstPageNumber="0" orientation="landscape" r:id="rId1"/>
  <headerFooter alignWithMargins="0">
    <oddHeader>&amp;L&amp;14Dokument k Příloze číslo 10 Přístupové smlouvy&amp;C&amp;14Struktura tarifu</oddHeader>
    <oddFooter>&amp;R&amp;P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77"/>
  <sheetViews>
    <sheetView zoomScale="90" zoomScaleNormal="90" workbookViewId="0"/>
  </sheetViews>
  <sheetFormatPr defaultRowHeight="12.75" x14ac:dyDescent="0.2"/>
  <cols>
    <col min="1" max="3" width="12.140625" style="5" customWidth="1"/>
    <col min="4" max="4" width="14.5703125" style="5" bestFit="1" customWidth="1"/>
    <col min="5" max="6" width="12.140625" style="5" customWidth="1"/>
    <col min="7" max="7" width="13.28515625" style="5" bestFit="1" customWidth="1"/>
    <col min="8" max="8" width="13.28515625" style="5" customWidth="1"/>
    <col min="9" max="9" width="12.140625" style="5" customWidth="1"/>
    <col min="10" max="10" width="9.140625" style="5"/>
    <col min="11" max="22" width="13.7109375" style="5" customWidth="1"/>
    <col min="23" max="23" width="15.42578125" style="5" customWidth="1"/>
    <col min="24" max="252" width="9.140625" style="5"/>
    <col min="253" max="262" width="12.140625" style="5" customWidth="1"/>
    <col min="263" max="263" width="9.140625" style="5"/>
    <col min="264" max="264" width="15.7109375" style="5" bestFit="1" customWidth="1"/>
    <col min="265" max="275" width="9.140625" style="5"/>
    <col min="276" max="276" width="9.7109375" style="5" customWidth="1"/>
    <col min="277" max="277" width="11.140625" style="5" customWidth="1"/>
    <col min="278" max="278" width="13.28515625" style="5" customWidth="1"/>
    <col min="279" max="279" width="15.42578125" style="5" customWidth="1"/>
    <col min="280" max="508" width="9.140625" style="5"/>
    <col min="509" max="518" width="12.140625" style="5" customWidth="1"/>
    <col min="519" max="519" width="9.140625" style="5"/>
    <col min="520" max="520" width="15.7109375" style="5" bestFit="1" customWidth="1"/>
    <col min="521" max="531" width="9.140625" style="5"/>
    <col min="532" max="532" width="9.7109375" style="5" customWidth="1"/>
    <col min="533" max="533" width="11.140625" style="5" customWidth="1"/>
    <col min="534" max="534" width="13.28515625" style="5" customWidth="1"/>
    <col min="535" max="535" width="15.42578125" style="5" customWidth="1"/>
    <col min="536" max="764" width="9.140625" style="5"/>
    <col min="765" max="774" width="12.140625" style="5" customWidth="1"/>
    <col min="775" max="775" width="9.140625" style="5"/>
    <col min="776" max="776" width="15.7109375" style="5" bestFit="1" customWidth="1"/>
    <col min="777" max="787" width="9.140625" style="5"/>
    <col min="788" max="788" width="9.7109375" style="5" customWidth="1"/>
    <col min="789" max="789" width="11.140625" style="5" customWidth="1"/>
    <col min="790" max="790" width="13.28515625" style="5" customWidth="1"/>
    <col min="791" max="791" width="15.42578125" style="5" customWidth="1"/>
    <col min="792" max="1020" width="9.140625" style="5"/>
    <col min="1021" max="1030" width="12.140625" style="5" customWidth="1"/>
    <col min="1031" max="1031" width="9.140625" style="5"/>
    <col min="1032" max="1032" width="15.7109375" style="5" bestFit="1" customWidth="1"/>
    <col min="1033" max="1043" width="9.140625" style="5"/>
    <col min="1044" max="1044" width="9.7109375" style="5" customWidth="1"/>
    <col min="1045" max="1045" width="11.140625" style="5" customWidth="1"/>
    <col min="1046" max="1046" width="13.28515625" style="5" customWidth="1"/>
    <col min="1047" max="1047" width="15.42578125" style="5" customWidth="1"/>
    <col min="1048" max="1276" width="9.140625" style="5"/>
    <col min="1277" max="1286" width="12.140625" style="5" customWidth="1"/>
    <col min="1287" max="1287" width="9.140625" style="5"/>
    <col min="1288" max="1288" width="15.7109375" style="5" bestFit="1" customWidth="1"/>
    <col min="1289" max="1299" width="9.140625" style="5"/>
    <col min="1300" max="1300" width="9.7109375" style="5" customWidth="1"/>
    <col min="1301" max="1301" width="11.140625" style="5" customWidth="1"/>
    <col min="1302" max="1302" width="13.28515625" style="5" customWidth="1"/>
    <col min="1303" max="1303" width="15.42578125" style="5" customWidth="1"/>
    <col min="1304" max="1532" width="9.140625" style="5"/>
    <col min="1533" max="1542" width="12.140625" style="5" customWidth="1"/>
    <col min="1543" max="1543" width="9.140625" style="5"/>
    <col min="1544" max="1544" width="15.7109375" style="5" bestFit="1" customWidth="1"/>
    <col min="1545" max="1555" width="9.140625" style="5"/>
    <col min="1556" max="1556" width="9.7109375" style="5" customWidth="1"/>
    <col min="1557" max="1557" width="11.140625" style="5" customWidth="1"/>
    <col min="1558" max="1558" width="13.28515625" style="5" customWidth="1"/>
    <col min="1559" max="1559" width="15.42578125" style="5" customWidth="1"/>
    <col min="1560" max="1788" width="9.140625" style="5"/>
    <col min="1789" max="1798" width="12.140625" style="5" customWidth="1"/>
    <col min="1799" max="1799" width="9.140625" style="5"/>
    <col min="1800" max="1800" width="15.7109375" style="5" bestFit="1" customWidth="1"/>
    <col min="1801" max="1811" width="9.140625" style="5"/>
    <col min="1812" max="1812" width="9.7109375" style="5" customWidth="1"/>
    <col min="1813" max="1813" width="11.140625" style="5" customWidth="1"/>
    <col min="1814" max="1814" width="13.28515625" style="5" customWidth="1"/>
    <col min="1815" max="1815" width="15.42578125" style="5" customWidth="1"/>
    <col min="1816" max="2044" width="9.140625" style="5"/>
    <col min="2045" max="2054" width="12.140625" style="5" customWidth="1"/>
    <col min="2055" max="2055" width="9.140625" style="5"/>
    <col min="2056" max="2056" width="15.7109375" style="5" bestFit="1" customWidth="1"/>
    <col min="2057" max="2067" width="9.140625" style="5"/>
    <col min="2068" max="2068" width="9.7109375" style="5" customWidth="1"/>
    <col min="2069" max="2069" width="11.140625" style="5" customWidth="1"/>
    <col min="2070" max="2070" width="13.28515625" style="5" customWidth="1"/>
    <col min="2071" max="2071" width="15.42578125" style="5" customWidth="1"/>
    <col min="2072" max="2300" width="9.140625" style="5"/>
    <col min="2301" max="2310" width="12.140625" style="5" customWidth="1"/>
    <col min="2311" max="2311" width="9.140625" style="5"/>
    <col min="2312" max="2312" width="15.7109375" style="5" bestFit="1" customWidth="1"/>
    <col min="2313" max="2323" width="9.140625" style="5"/>
    <col min="2324" max="2324" width="9.7109375" style="5" customWidth="1"/>
    <col min="2325" max="2325" width="11.140625" style="5" customWidth="1"/>
    <col min="2326" max="2326" width="13.28515625" style="5" customWidth="1"/>
    <col min="2327" max="2327" width="15.42578125" style="5" customWidth="1"/>
    <col min="2328" max="2556" width="9.140625" style="5"/>
    <col min="2557" max="2566" width="12.140625" style="5" customWidth="1"/>
    <col min="2567" max="2567" width="9.140625" style="5"/>
    <col min="2568" max="2568" width="15.7109375" style="5" bestFit="1" customWidth="1"/>
    <col min="2569" max="2579" width="9.140625" style="5"/>
    <col min="2580" max="2580" width="9.7109375" style="5" customWidth="1"/>
    <col min="2581" max="2581" width="11.140625" style="5" customWidth="1"/>
    <col min="2582" max="2582" width="13.28515625" style="5" customWidth="1"/>
    <col min="2583" max="2583" width="15.42578125" style="5" customWidth="1"/>
    <col min="2584" max="2812" width="9.140625" style="5"/>
    <col min="2813" max="2822" width="12.140625" style="5" customWidth="1"/>
    <col min="2823" max="2823" width="9.140625" style="5"/>
    <col min="2824" max="2824" width="15.7109375" style="5" bestFit="1" customWidth="1"/>
    <col min="2825" max="2835" width="9.140625" style="5"/>
    <col min="2836" max="2836" width="9.7109375" style="5" customWidth="1"/>
    <col min="2837" max="2837" width="11.140625" style="5" customWidth="1"/>
    <col min="2838" max="2838" width="13.28515625" style="5" customWidth="1"/>
    <col min="2839" max="2839" width="15.42578125" style="5" customWidth="1"/>
    <col min="2840" max="3068" width="9.140625" style="5"/>
    <col min="3069" max="3078" width="12.140625" style="5" customWidth="1"/>
    <col min="3079" max="3079" width="9.140625" style="5"/>
    <col min="3080" max="3080" width="15.7109375" style="5" bestFit="1" customWidth="1"/>
    <col min="3081" max="3091" width="9.140625" style="5"/>
    <col min="3092" max="3092" width="9.7109375" style="5" customWidth="1"/>
    <col min="3093" max="3093" width="11.140625" style="5" customWidth="1"/>
    <col min="3094" max="3094" width="13.28515625" style="5" customWidth="1"/>
    <col min="3095" max="3095" width="15.42578125" style="5" customWidth="1"/>
    <col min="3096" max="3324" width="9.140625" style="5"/>
    <col min="3325" max="3334" width="12.140625" style="5" customWidth="1"/>
    <col min="3335" max="3335" width="9.140625" style="5"/>
    <col min="3336" max="3336" width="15.7109375" style="5" bestFit="1" customWidth="1"/>
    <col min="3337" max="3347" width="9.140625" style="5"/>
    <col min="3348" max="3348" width="9.7109375" style="5" customWidth="1"/>
    <col min="3349" max="3349" width="11.140625" style="5" customWidth="1"/>
    <col min="3350" max="3350" width="13.28515625" style="5" customWidth="1"/>
    <col min="3351" max="3351" width="15.42578125" style="5" customWidth="1"/>
    <col min="3352" max="3580" width="9.140625" style="5"/>
    <col min="3581" max="3590" width="12.140625" style="5" customWidth="1"/>
    <col min="3591" max="3591" width="9.140625" style="5"/>
    <col min="3592" max="3592" width="15.7109375" style="5" bestFit="1" customWidth="1"/>
    <col min="3593" max="3603" width="9.140625" style="5"/>
    <col min="3604" max="3604" width="9.7109375" style="5" customWidth="1"/>
    <col min="3605" max="3605" width="11.140625" style="5" customWidth="1"/>
    <col min="3606" max="3606" width="13.28515625" style="5" customWidth="1"/>
    <col min="3607" max="3607" width="15.42578125" style="5" customWidth="1"/>
    <col min="3608" max="3836" width="9.140625" style="5"/>
    <col min="3837" max="3846" width="12.140625" style="5" customWidth="1"/>
    <col min="3847" max="3847" width="9.140625" style="5"/>
    <col min="3848" max="3848" width="15.7109375" style="5" bestFit="1" customWidth="1"/>
    <col min="3849" max="3859" width="9.140625" style="5"/>
    <col min="3860" max="3860" width="9.7109375" style="5" customWidth="1"/>
    <col min="3861" max="3861" width="11.140625" style="5" customWidth="1"/>
    <col min="3862" max="3862" width="13.28515625" style="5" customWidth="1"/>
    <col min="3863" max="3863" width="15.42578125" style="5" customWidth="1"/>
    <col min="3864" max="4092" width="9.140625" style="5"/>
    <col min="4093" max="4102" width="12.140625" style="5" customWidth="1"/>
    <col min="4103" max="4103" width="9.140625" style="5"/>
    <col min="4104" max="4104" width="15.7109375" style="5" bestFit="1" customWidth="1"/>
    <col min="4105" max="4115" width="9.140625" style="5"/>
    <col min="4116" max="4116" width="9.7109375" style="5" customWidth="1"/>
    <col min="4117" max="4117" width="11.140625" style="5" customWidth="1"/>
    <col min="4118" max="4118" width="13.28515625" style="5" customWidth="1"/>
    <col min="4119" max="4119" width="15.42578125" style="5" customWidth="1"/>
    <col min="4120" max="4348" width="9.140625" style="5"/>
    <col min="4349" max="4358" width="12.140625" style="5" customWidth="1"/>
    <col min="4359" max="4359" width="9.140625" style="5"/>
    <col min="4360" max="4360" width="15.7109375" style="5" bestFit="1" customWidth="1"/>
    <col min="4361" max="4371" width="9.140625" style="5"/>
    <col min="4372" max="4372" width="9.7109375" style="5" customWidth="1"/>
    <col min="4373" max="4373" width="11.140625" style="5" customWidth="1"/>
    <col min="4374" max="4374" width="13.28515625" style="5" customWidth="1"/>
    <col min="4375" max="4375" width="15.42578125" style="5" customWidth="1"/>
    <col min="4376" max="4604" width="9.140625" style="5"/>
    <col min="4605" max="4614" width="12.140625" style="5" customWidth="1"/>
    <col min="4615" max="4615" width="9.140625" style="5"/>
    <col min="4616" max="4616" width="15.7109375" style="5" bestFit="1" customWidth="1"/>
    <col min="4617" max="4627" width="9.140625" style="5"/>
    <col min="4628" max="4628" width="9.7109375" style="5" customWidth="1"/>
    <col min="4629" max="4629" width="11.140625" style="5" customWidth="1"/>
    <col min="4630" max="4630" width="13.28515625" style="5" customWidth="1"/>
    <col min="4631" max="4631" width="15.42578125" style="5" customWidth="1"/>
    <col min="4632" max="4860" width="9.140625" style="5"/>
    <col min="4861" max="4870" width="12.140625" style="5" customWidth="1"/>
    <col min="4871" max="4871" width="9.140625" style="5"/>
    <col min="4872" max="4872" width="15.7109375" style="5" bestFit="1" customWidth="1"/>
    <col min="4873" max="4883" width="9.140625" style="5"/>
    <col min="4884" max="4884" width="9.7109375" style="5" customWidth="1"/>
    <col min="4885" max="4885" width="11.140625" style="5" customWidth="1"/>
    <col min="4886" max="4886" width="13.28515625" style="5" customWidth="1"/>
    <col min="4887" max="4887" width="15.42578125" style="5" customWidth="1"/>
    <col min="4888" max="5116" width="9.140625" style="5"/>
    <col min="5117" max="5126" width="12.140625" style="5" customWidth="1"/>
    <col min="5127" max="5127" width="9.140625" style="5"/>
    <col min="5128" max="5128" width="15.7109375" style="5" bestFit="1" customWidth="1"/>
    <col min="5129" max="5139" width="9.140625" style="5"/>
    <col min="5140" max="5140" width="9.7109375" style="5" customWidth="1"/>
    <col min="5141" max="5141" width="11.140625" style="5" customWidth="1"/>
    <col min="5142" max="5142" width="13.28515625" style="5" customWidth="1"/>
    <col min="5143" max="5143" width="15.42578125" style="5" customWidth="1"/>
    <col min="5144" max="5372" width="9.140625" style="5"/>
    <col min="5373" max="5382" width="12.140625" style="5" customWidth="1"/>
    <col min="5383" max="5383" width="9.140625" style="5"/>
    <col min="5384" max="5384" width="15.7109375" style="5" bestFit="1" customWidth="1"/>
    <col min="5385" max="5395" width="9.140625" style="5"/>
    <col min="5396" max="5396" width="9.7109375" style="5" customWidth="1"/>
    <col min="5397" max="5397" width="11.140625" style="5" customWidth="1"/>
    <col min="5398" max="5398" width="13.28515625" style="5" customWidth="1"/>
    <col min="5399" max="5399" width="15.42578125" style="5" customWidth="1"/>
    <col min="5400" max="5628" width="9.140625" style="5"/>
    <col min="5629" max="5638" width="12.140625" style="5" customWidth="1"/>
    <col min="5639" max="5639" width="9.140625" style="5"/>
    <col min="5640" max="5640" width="15.7109375" style="5" bestFit="1" customWidth="1"/>
    <col min="5641" max="5651" width="9.140625" style="5"/>
    <col min="5652" max="5652" width="9.7109375" style="5" customWidth="1"/>
    <col min="5653" max="5653" width="11.140625" style="5" customWidth="1"/>
    <col min="5654" max="5654" width="13.28515625" style="5" customWidth="1"/>
    <col min="5655" max="5655" width="15.42578125" style="5" customWidth="1"/>
    <col min="5656" max="5884" width="9.140625" style="5"/>
    <col min="5885" max="5894" width="12.140625" style="5" customWidth="1"/>
    <col min="5895" max="5895" width="9.140625" style="5"/>
    <col min="5896" max="5896" width="15.7109375" style="5" bestFit="1" customWidth="1"/>
    <col min="5897" max="5907" width="9.140625" style="5"/>
    <col min="5908" max="5908" width="9.7109375" style="5" customWidth="1"/>
    <col min="5909" max="5909" width="11.140625" style="5" customWidth="1"/>
    <col min="5910" max="5910" width="13.28515625" style="5" customWidth="1"/>
    <col min="5911" max="5911" width="15.42578125" style="5" customWidth="1"/>
    <col min="5912" max="6140" width="9.140625" style="5"/>
    <col min="6141" max="6150" width="12.140625" style="5" customWidth="1"/>
    <col min="6151" max="6151" width="9.140625" style="5"/>
    <col min="6152" max="6152" width="15.7109375" style="5" bestFit="1" customWidth="1"/>
    <col min="6153" max="6163" width="9.140625" style="5"/>
    <col min="6164" max="6164" width="9.7109375" style="5" customWidth="1"/>
    <col min="6165" max="6165" width="11.140625" style="5" customWidth="1"/>
    <col min="6166" max="6166" width="13.28515625" style="5" customWidth="1"/>
    <col min="6167" max="6167" width="15.42578125" style="5" customWidth="1"/>
    <col min="6168" max="6396" width="9.140625" style="5"/>
    <col min="6397" max="6406" width="12.140625" style="5" customWidth="1"/>
    <col min="6407" max="6407" width="9.140625" style="5"/>
    <col min="6408" max="6408" width="15.7109375" style="5" bestFit="1" customWidth="1"/>
    <col min="6409" max="6419" width="9.140625" style="5"/>
    <col min="6420" max="6420" width="9.7109375" style="5" customWidth="1"/>
    <col min="6421" max="6421" width="11.140625" style="5" customWidth="1"/>
    <col min="6422" max="6422" width="13.28515625" style="5" customWidth="1"/>
    <col min="6423" max="6423" width="15.42578125" style="5" customWidth="1"/>
    <col min="6424" max="6652" width="9.140625" style="5"/>
    <col min="6653" max="6662" width="12.140625" style="5" customWidth="1"/>
    <col min="6663" max="6663" width="9.140625" style="5"/>
    <col min="6664" max="6664" width="15.7109375" style="5" bestFit="1" customWidth="1"/>
    <col min="6665" max="6675" width="9.140625" style="5"/>
    <col min="6676" max="6676" width="9.7109375" style="5" customWidth="1"/>
    <col min="6677" max="6677" width="11.140625" style="5" customWidth="1"/>
    <col min="6678" max="6678" width="13.28515625" style="5" customWidth="1"/>
    <col min="6679" max="6679" width="15.42578125" style="5" customWidth="1"/>
    <col min="6680" max="6908" width="9.140625" style="5"/>
    <col min="6909" max="6918" width="12.140625" style="5" customWidth="1"/>
    <col min="6919" max="6919" width="9.140625" style="5"/>
    <col min="6920" max="6920" width="15.7109375" style="5" bestFit="1" customWidth="1"/>
    <col min="6921" max="6931" width="9.140625" style="5"/>
    <col min="6932" max="6932" width="9.7109375" style="5" customWidth="1"/>
    <col min="6933" max="6933" width="11.140625" style="5" customWidth="1"/>
    <col min="6934" max="6934" width="13.28515625" style="5" customWidth="1"/>
    <col min="6935" max="6935" width="15.42578125" style="5" customWidth="1"/>
    <col min="6936" max="7164" width="9.140625" style="5"/>
    <col min="7165" max="7174" width="12.140625" style="5" customWidth="1"/>
    <col min="7175" max="7175" width="9.140625" style="5"/>
    <col min="7176" max="7176" width="15.7109375" style="5" bestFit="1" customWidth="1"/>
    <col min="7177" max="7187" width="9.140625" style="5"/>
    <col min="7188" max="7188" width="9.7109375" style="5" customWidth="1"/>
    <col min="7189" max="7189" width="11.140625" style="5" customWidth="1"/>
    <col min="7190" max="7190" width="13.28515625" style="5" customWidth="1"/>
    <col min="7191" max="7191" width="15.42578125" style="5" customWidth="1"/>
    <col min="7192" max="7420" width="9.140625" style="5"/>
    <col min="7421" max="7430" width="12.140625" style="5" customWidth="1"/>
    <col min="7431" max="7431" width="9.140625" style="5"/>
    <col min="7432" max="7432" width="15.7109375" style="5" bestFit="1" customWidth="1"/>
    <col min="7433" max="7443" width="9.140625" style="5"/>
    <col min="7444" max="7444" width="9.7109375" style="5" customWidth="1"/>
    <col min="7445" max="7445" width="11.140625" style="5" customWidth="1"/>
    <col min="7446" max="7446" width="13.28515625" style="5" customWidth="1"/>
    <col min="7447" max="7447" width="15.42578125" style="5" customWidth="1"/>
    <col min="7448" max="7676" width="9.140625" style="5"/>
    <col min="7677" max="7686" width="12.140625" style="5" customWidth="1"/>
    <col min="7687" max="7687" width="9.140625" style="5"/>
    <col min="7688" max="7688" width="15.7109375" style="5" bestFit="1" customWidth="1"/>
    <col min="7689" max="7699" width="9.140625" style="5"/>
    <col min="7700" max="7700" width="9.7109375" style="5" customWidth="1"/>
    <col min="7701" max="7701" width="11.140625" style="5" customWidth="1"/>
    <col min="7702" max="7702" width="13.28515625" style="5" customWidth="1"/>
    <col min="7703" max="7703" width="15.42578125" style="5" customWidth="1"/>
    <col min="7704" max="7932" width="9.140625" style="5"/>
    <col min="7933" max="7942" width="12.140625" style="5" customWidth="1"/>
    <col min="7943" max="7943" width="9.140625" style="5"/>
    <col min="7944" max="7944" width="15.7109375" style="5" bestFit="1" customWidth="1"/>
    <col min="7945" max="7955" width="9.140625" style="5"/>
    <col min="7956" max="7956" width="9.7109375" style="5" customWidth="1"/>
    <col min="7957" max="7957" width="11.140625" style="5" customWidth="1"/>
    <col min="7958" max="7958" width="13.28515625" style="5" customWidth="1"/>
    <col min="7959" max="7959" width="15.42578125" style="5" customWidth="1"/>
    <col min="7960" max="8188" width="9.140625" style="5"/>
    <col min="8189" max="8198" width="12.140625" style="5" customWidth="1"/>
    <col min="8199" max="8199" width="9.140625" style="5"/>
    <col min="8200" max="8200" width="15.7109375" style="5" bestFit="1" customWidth="1"/>
    <col min="8201" max="8211" width="9.140625" style="5"/>
    <col min="8212" max="8212" width="9.7109375" style="5" customWidth="1"/>
    <col min="8213" max="8213" width="11.140625" style="5" customWidth="1"/>
    <col min="8214" max="8214" width="13.28515625" style="5" customWidth="1"/>
    <col min="8215" max="8215" width="15.42578125" style="5" customWidth="1"/>
    <col min="8216" max="8444" width="9.140625" style="5"/>
    <col min="8445" max="8454" width="12.140625" style="5" customWidth="1"/>
    <col min="8455" max="8455" width="9.140625" style="5"/>
    <col min="8456" max="8456" width="15.7109375" style="5" bestFit="1" customWidth="1"/>
    <col min="8457" max="8467" width="9.140625" style="5"/>
    <col min="8468" max="8468" width="9.7109375" style="5" customWidth="1"/>
    <col min="8469" max="8469" width="11.140625" style="5" customWidth="1"/>
    <col min="8470" max="8470" width="13.28515625" style="5" customWidth="1"/>
    <col min="8471" max="8471" width="15.42578125" style="5" customWidth="1"/>
    <col min="8472" max="8700" width="9.140625" style="5"/>
    <col min="8701" max="8710" width="12.140625" style="5" customWidth="1"/>
    <col min="8711" max="8711" width="9.140625" style="5"/>
    <col min="8712" max="8712" width="15.7109375" style="5" bestFit="1" customWidth="1"/>
    <col min="8713" max="8723" width="9.140625" style="5"/>
    <col min="8724" max="8724" width="9.7109375" style="5" customWidth="1"/>
    <col min="8725" max="8725" width="11.140625" style="5" customWidth="1"/>
    <col min="8726" max="8726" width="13.28515625" style="5" customWidth="1"/>
    <col min="8727" max="8727" width="15.42578125" style="5" customWidth="1"/>
    <col min="8728" max="8956" width="9.140625" style="5"/>
    <col min="8957" max="8966" width="12.140625" style="5" customWidth="1"/>
    <col min="8967" max="8967" width="9.140625" style="5"/>
    <col min="8968" max="8968" width="15.7109375" style="5" bestFit="1" customWidth="1"/>
    <col min="8969" max="8979" width="9.140625" style="5"/>
    <col min="8980" max="8980" width="9.7109375" style="5" customWidth="1"/>
    <col min="8981" max="8981" width="11.140625" style="5" customWidth="1"/>
    <col min="8982" max="8982" width="13.28515625" style="5" customWidth="1"/>
    <col min="8983" max="8983" width="15.42578125" style="5" customWidth="1"/>
    <col min="8984" max="9212" width="9.140625" style="5"/>
    <col min="9213" max="9222" width="12.140625" style="5" customWidth="1"/>
    <col min="9223" max="9223" width="9.140625" style="5"/>
    <col min="9224" max="9224" width="15.7109375" style="5" bestFit="1" customWidth="1"/>
    <col min="9225" max="9235" width="9.140625" style="5"/>
    <col min="9236" max="9236" width="9.7109375" style="5" customWidth="1"/>
    <col min="9237" max="9237" width="11.140625" style="5" customWidth="1"/>
    <col min="9238" max="9238" width="13.28515625" style="5" customWidth="1"/>
    <col min="9239" max="9239" width="15.42578125" style="5" customWidth="1"/>
    <col min="9240" max="9468" width="9.140625" style="5"/>
    <col min="9469" max="9478" width="12.140625" style="5" customWidth="1"/>
    <col min="9479" max="9479" width="9.140625" style="5"/>
    <col min="9480" max="9480" width="15.7109375" style="5" bestFit="1" customWidth="1"/>
    <col min="9481" max="9491" width="9.140625" style="5"/>
    <col min="9492" max="9492" width="9.7109375" style="5" customWidth="1"/>
    <col min="9493" max="9493" width="11.140625" style="5" customWidth="1"/>
    <col min="9494" max="9494" width="13.28515625" style="5" customWidth="1"/>
    <col min="9495" max="9495" width="15.42578125" style="5" customWidth="1"/>
    <col min="9496" max="9724" width="9.140625" style="5"/>
    <col min="9725" max="9734" width="12.140625" style="5" customWidth="1"/>
    <col min="9735" max="9735" width="9.140625" style="5"/>
    <col min="9736" max="9736" width="15.7109375" style="5" bestFit="1" customWidth="1"/>
    <col min="9737" max="9747" width="9.140625" style="5"/>
    <col min="9748" max="9748" width="9.7109375" style="5" customWidth="1"/>
    <col min="9749" max="9749" width="11.140625" style="5" customWidth="1"/>
    <col min="9750" max="9750" width="13.28515625" style="5" customWidth="1"/>
    <col min="9751" max="9751" width="15.42578125" style="5" customWidth="1"/>
    <col min="9752" max="9980" width="9.140625" style="5"/>
    <col min="9981" max="9990" width="12.140625" style="5" customWidth="1"/>
    <col min="9991" max="9991" width="9.140625" style="5"/>
    <col min="9992" max="9992" width="15.7109375" style="5" bestFit="1" customWidth="1"/>
    <col min="9993" max="10003" width="9.140625" style="5"/>
    <col min="10004" max="10004" width="9.7109375" style="5" customWidth="1"/>
    <col min="10005" max="10005" width="11.140625" style="5" customWidth="1"/>
    <col min="10006" max="10006" width="13.28515625" style="5" customWidth="1"/>
    <col min="10007" max="10007" width="15.42578125" style="5" customWidth="1"/>
    <col min="10008" max="10236" width="9.140625" style="5"/>
    <col min="10237" max="10246" width="12.140625" style="5" customWidth="1"/>
    <col min="10247" max="10247" width="9.140625" style="5"/>
    <col min="10248" max="10248" width="15.7109375" style="5" bestFit="1" customWidth="1"/>
    <col min="10249" max="10259" width="9.140625" style="5"/>
    <col min="10260" max="10260" width="9.7109375" style="5" customWidth="1"/>
    <col min="10261" max="10261" width="11.140625" style="5" customWidth="1"/>
    <col min="10262" max="10262" width="13.28515625" style="5" customWidth="1"/>
    <col min="10263" max="10263" width="15.42578125" style="5" customWidth="1"/>
    <col min="10264" max="10492" width="9.140625" style="5"/>
    <col min="10493" max="10502" width="12.140625" style="5" customWidth="1"/>
    <col min="10503" max="10503" width="9.140625" style="5"/>
    <col min="10504" max="10504" width="15.7109375" style="5" bestFit="1" customWidth="1"/>
    <col min="10505" max="10515" width="9.140625" style="5"/>
    <col min="10516" max="10516" width="9.7109375" style="5" customWidth="1"/>
    <col min="10517" max="10517" width="11.140625" style="5" customWidth="1"/>
    <col min="10518" max="10518" width="13.28515625" style="5" customWidth="1"/>
    <col min="10519" max="10519" width="15.42578125" style="5" customWidth="1"/>
    <col min="10520" max="10748" width="9.140625" style="5"/>
    <col min="10749" max="10758" width="12.140625" style="5" customWidth="1"/>
    <col min="10759" max="10759" width="9.140625" style="5"/>
    <col min="10760" max="10760" width="15.7109375" style="5" bestFit="1" customWidth="1"/>
    <col min="10761" max="10771" width="9.140625" style="5"/>
    <col min="10772" max="10772" width="9.7109375" style="5" customWidth="1"/>
    <col min="10773" max="10773" width="11.140625" style="5" customWidth="1"/>
    <col min="10774" max="10774" width="13.28515625" style="5" customWidth="1"/>
    <col min="10775" max="10775" width="15.42578125" style="5" customWidth="1"/>
    <col min="10776" max="11004" width="9.140625" style="5"/>
    <col min="11005" max="11014" width="12.140625" style="5" customWidth="1"/>
    <col min="11015" max="11015" width="9.140625" style="5"/>
    <col min="11016" max="11016" width="15.7109375" style="5" bestFit="1" customWidth="1"/>
    <col min="11017" max="11027" width="9.140625" style="5"/>
    <col min="11028" max="11028" width="9.7109375" style="5" customWidth="1"/>
    <col min="11029" max="11029" width="11.140625" style="5" customWidth="1"/>
    <col min="11030" max="11030" width="13.28515625" style="5" customWidth="1"/>
    <col min="11031" max="11031" width="15.42578125" style="5" customWidth="1"/>
    <col min="11032" max="11260" width="9.140625" style="5"/>
    <col min="11261" max="11270" width="12.140625" style="5" customWidth="1"/>
    <col min="11271" max="11271" width="9.140625" style="5"/>
    <col min="11272" max="11272" width="15.7109375" style="5" bestFit="1" customWidth="1"/>
    <col min="11273" max="11283" width="9.140625" style="5"/>
    <col min="11284" max="11284" width="9.7109375" style="5" customWidth="1"/>
    <col min="11285" max="11285" width="11.140625" style="5" customWidth="1"/>
    <col min="11286" max="11286" width="13.28515625" style="5" customWidth="1"/>
    <col min="11287" max="11287" width="15.42578125" style="5" customWidth="1"/>
    <col min="11288" max="11516" width="9.140625" style="5"/>
    <col min="11517" max="11526" width="12.140625" style="5" customWidth="1"/>
    <col min="11527" max="11527" width="9.140625" style="5"/>
    <col min="11528" max="11528" width="15.7109375" style="5" bestFit="1" customWidth="1"/>
    <col min="11529" max="11539" width="9.140625" style="5"/>
    <col min="11540" max="11540" width="9.7109375" style="5" customWidth="1"/>
    <col min="11541" max="11541" width="11.140625" style="5" customWidth="1"/>
    <col min="11542" max="11542" width="13.28515625" style="5" customWidth="1"/>
    <col min="11543" max="11543" width="15.42578125" style="5" customWidth="1"/>
    <col min="11544" max="11772" width="9.140625" style="5"/>
    <col min="11773" max="11782" width="12.140625" style="5" customWidth="1"/>
    <col min="11783" max="11783" width="9.140625" style="5"/>
    <col min="11784" max="11784" width="15.7109375" style="5" bestFit="1" customWidth="1"/>
    <col min="11785" max="11795" width="9.140625" style="5"/>
    <col min="11796" max="11796" width="9.7109375" style="5" customWidth="1"/>
    <col min="11797" max="11797" width="11.140625" style="5" customWidth="1"/>
    <col min="11798" max="11798" width="13.28515625" style="5" customWidth="1"/>
    <col min="11799" max="11799" width="15.42578125" style="5" customWidth="1"/>
    <col min="11800" max="12028" width="9.140625" style="5"/>
    <col min="12029" max="12038" width="12.140625" style="5" customWidth="1"/>
    <col min="12039" max="12039" width="9.140625" style="5"/>
    <col min="12040" max="12040" width="15.7109375" style="5" bestFit="1" customWidth="1"/>
    <col min="12041" max="12051" width="9.140625" style="5"/>
    <col min="12052" max="12052" width="9.7109375" style="5" customWidth="1"/>
    <col min="12053" max="12053" width="11.140625" style="5" customWidth="1"/>
    <col min="12054" max="12054" width="13.28515625" style="5" customWidth="1"/>
    <col min="12055" max="12055" width="15.42578125" style="5" customWidth="1"/>
    <col min="12056" max="12284" width="9.140625" style="5"/>
    <col min="12285" max="12294" width="12.140625" style="5" customWidth="1"/>
    <col min="12295" max="12295" width="9.140625" style="5"/>
    <col min="12296" max="12296" width="15.7109375" style="5" bestFit="1" customWidth="1"/>
    <col min="12297" max="12307" width="9.140625" style="5"/>
    <col min="12308" max="12308" width="9.7109375" style="5" customWidth="1"/>
    <col min="12309" max="12309" width="11.140625" style="5" customWidth="1"/>
    <col min="12310" max="12310" width="13.28515625" style="5" customWidth="1"/>
    <col min="12311" max="12311" width="15.42578125" style="5" customWidth="1"/>
    <col min="12312" max="12540" width="9.140625" style="5"/>
    <col min="12541" max="12550" width="12.140625" style="5" customWidth="1"/>
    <col min="12551" max="12551" width="9.140625" style="5"/>
    <col min="12552" max="12552" width="15.7109375" style="5" bestFit="1" customWidth="1"/>
    <col min="12553" max="12563" width="9.140625" style="5"/>
    <col min="12564" max="12564" width="9.7109375" style="5" customWidth="1"/>
    <col min="12565" max="12565" width="11.140625" style="5" customWidth="1"/>
    <col min="12566" max="12566" width="13.28515625" style="5" customWidth="1"/>
    <col min="12567" max="12567" width="15.42578125" style="5" customWidth="1"/>
    <col min="12568" max="12796" width="9.140625" style="5"/>
    <col min="12797" max="12806" width="12.140625" style="5" customWidth="1"/>
    <col min="12807" max="12807" width="9.140625" style="5"/>
    <col min="12808" max="12808" width="15.7109375" style="5" bestFit="1" customWidth="1"/>
    <col min="12809" max="12819" width="9.140625" style="5"/>
    <col min="12820" max="12820" width="9.7109375" style="5" customWidth="1"/>
    <col min="12821" max="12821" width="11.140625" style="5" customWidth="1"/>
    <col min="12822" max="12822" width="13.28515625" style="5" customWidth="1"/>
    <col min="12823" max="12823" width="15.42578125" style="5" customWidth="1"/>
    <col min="12824" max="13052" width="9.140625" style="5"/>
    <col min="13053" max="13062" width="12.140625" style="5" customWidth="1"/>
    <col min="13063" max="13063" width="9.140625" style="5"/>
    <col min="13064" max="13064" width="15.7109375" style="5" bestFit="1" customWidth="1"/>
    <col min="13065" max="13075" width="9.140625" style="5"/>
    <col min="13076" max="13076" width="9.7109375" style="5" customWidth="1"/>
    <col min="13077" max="13077" width="11.140625" style="5" customWidth="1"/>
    <col min="13078" max="13078" width="13.28515625" style="5" customWidth="1"/>
    <col min="13079" max="13079" width="15.42578125" style="5" customWidth="1"/>
    <col min="13080" max="13308" width="9.140625" style="5"/>
    <col min="13309" max="13318" width="12.140625" style="5" customWidth="1"/>
    <col min="13319" max="13319" width="9.140625" style="5"/>
    <col min="13320" max="13320" width="15.7109375" style="5" bestFit="1" customWidth="1"/>
    <col min="13321" max="13331" width="9.140625" style="5"/>
    <col min="13332" max="13332" width="9.7109375" style="5" customWidth="1"/>
    <col min="13333" max="13333" width="11.140625" style="5" customWidth="1"/>
    <col min="13334" max="13334" width="13.28515625" style="5" customWidth="1"/>
    <col min="13335" max="13335" width="15.42578125" style="5" customWidth="1"/>
    <col min="13336" max="13564" width="9.140625" style="5"/>
    <col min="13565" max="13574" width="12.140625" style="5" customWidth="1"/>
    <col min="13575" max="13575" width="9.140625" style="5"/>
    <col min="13576" max="13576" width="15.7109375" style="5" bestFit="1" customWidth="1"/>
    <col min="13577" max="13587" width="9.140625" style="5"/>
    <col min="13588" max="13588" width="9.7109375" style="5" customWidth="1"/>
    <col min="13589" max="13589" width="11.140625" style="5" customWidth="1"/>
    <col min="13590" max="13590" width="13.28515625" style="5" customWidth="1"/>
    <col min="13591" max="13591" width="15.42578125" style="5" customWidth="1"/>
    <col min="13592" max="13820" width="9.140625" style="5"/>
    <col min="13821" max="13830" width="12.140625" style="5" customWidth="1"/>
    <col min="13831" max="13831" width="9.140625" style="5"/>
    <col min="13832" max="13832" width="15.7109375" style="5" bestFit="1" customWidth="1"/>
    <col min="13833" max="13843" width="9.140625" style="5"/>
    <col min="13844" max="13844" width="9.7109375" style="5" customWidth="1"/>
    <col min="13845" max="13845" width="11.140625" style="5" customWidth="1"/>
    <col min="13846" max="13846" width="13.28515625" style="5" customWidth="1"/>
    <col min="13847" max="13847" width="15.42578125" style="5" customWidth="1"/>
    <col min="13848" max="14076" width="9.140625" style="5"/>
    <col min="14077" max="14086" width="12.140625" style="5" customWidth="1"/>
    <col min="14087" max="14087" width="9.140625" style="5"/>
    <col min="14088" max="14088" width="15.7109375" style="5" bestFit="1" customWidth="1"/>
    <col min="14089" max="14099" width="9.140625" style="5"/>
    <col min="14100" max="14100" width="9.7109375" style="5" customWidth="1"/>
    <col min="14101" max="14101" width="11.140625" style="5" customWidth="1"/>
    <col min="14102" max="14102" width="13.28515625" style="5" customWidth="1"/>
    <col min="14103" max="14103" width="15.42578125" style="5" customWidth="1"/>
    <col min="14104" max="14332" width="9.140625" style="5"/>
    <col min="14333" max="14342" width="12.140625" style="5" customWidth="1"/>
    <col min="14343" max="14343" width="9.140625" style="5"/>
    <col min="14344" max="14344" width="15.7109375" style="5" bestFit="1" customWidth="1"/>
    <col min="14345" max="14355" width="9.140625" style="5"/>
    <col min="14356" max="14356" width="9.7109375" style="5" customWidth="1"/>
    <col min="14357" max="14357" width="11.140625" style="5" customWidth="1"/>
    <col min="14358" max="14358" width="13.28515625" style="5" customWidth="1"/>
    <col min="14359" max="14359" width="15.42578125" style="5" customWidth="1"/>
    <col min="14360" max="14588" width="9.140625" style="5"/>
    <col min="14589" max="14598" width="12.140625" style="5" customWidth="1"/>
    <col min="14599" max="14599" width="9.140625" style="5"/>
    <col min="14600" max="14600" width="15.7109375" style="5" bestFit="1" customWidth="1"/>
    <col min="14601" max="14611" width="9.140625" style="5"/>
    <col min="14612" max="14612" width="9.7109375" style="5" customWidth="1"/>
    <col min="14613" max="14613" width="11.140625" style="5" customWidth="1"/>
    <col min="14614" max="14614" width="13.28515625" style="5" customWidth="1"/>
    <col min="14615" max="14615" width="15.42578125" style="5" customWidth="1"/>
    <col min="14616" max="14844" width="9.140625" style="5"/>
    <col min="14845" max="14854" width="12.140625" style="5" customWidth="1"/>
    <col min="14855" max="14855" width="9.140625" style="5"/>
    <col min="14856" max="14856" width="15.7109375" style="5" bestFit="1" customWidth="1"/>
    <col min="14857" max="14867" width="9.140625" style="5"/>
    <col min="14868" max="14868" width="9.7109375" style="5" customWidth="1"/>
    <col min="14869" max="14869" width="11.140625" style="5" customWidth="1"/>
    <col min="14870" max="14870" width="13.28515625" style="5" customWidth="1"/>
    <col min="14871" max="14871" width="15.42578125" style="5" customWidth="1"/>
    <col min="14872" max="15100" width="9.140625" style="5"/>
    <col min="15101" max="15110" width="12.140625" style="5" customWidth="1"/>
    <col min="15111" max="15111" width="9.140625" style="5"/>
    <col min="15112" max="15112" width="15.7109375" style="5" bestFit="1" customWidth="1"/>
    <col min="15113" max="15123" width="9.140625" style="5"/>
    <col min="15124" max="15124" width="9.7109375" style="5" customWidth="1"/>
    <col min="15125" max="15125" width="11.140625" style="5" customWidth="1"/>
    <col min="15126" max="15126" width="13.28515625" style="5" customWidth="1"/>
    <col min="15127" max="15127" width="15.42578125" style="5" customWidth="1"/>
    <col min="15128" max="15356" width="9.140625" style="5"/>
    <col min="15357" max="15366" width="12.140625" style="5" customWidth="1"/>
    <col min="15367" max="15367" width="9.140625" style="5"/>
    <col min="15368" max="15368" width="15.7109375" style="5" bestFit="1" customWidth="1"/>
    <col min="15369" max="15379" width="9.140625" style="5"/>
    <col min="15380" max="15380" width="9.7109375" style="5" customWidth="1"/>
    <col min="15381" max="15381" width="11.140625" style="5" customWidth="1"/>
    <col min="15382" max="15382" width="13.28515625" style="5" customWidth="1"/>
    <col min="15383" max="15383" width="15.42578125" style="5" customWidth="1"/>
    <col min="15384" max="15612" width="9.140625" style="5"/>
    <col min="15613" max="15622" width="12.140625" style="5" customWidth="1"/>
    <col min="15623" max="15623" width="9.140625" style="5"/>
    <col min="15624" max="15624" width="15.7109375" style="5" bestFit="1" customWidth="1"/>
    <col min="15625" max="15635" width="9.140625" style="5"/>
    <col min="15636" max="15636" width="9.7109375" style="5" customWidth="1"/>
    <col min="15637" max="15637" width="11.140625" style="5" customWidth="1"/>
    <col min="15638" max="15638" width="13.28515625" style="5" customWidth="1"/>
    <col min="15639" max="15639" width="15.42578125" style="5" customWidth="1"/>
    <col min="15640" max="15868" width="9.140625" style="5"/>
    <col min="15869" max="15878" width="12.140625" style="5" customWidth="1"/>
    <col min="15879" max="15879" width="9.140625" style="5"/>
    <col min="15880" max="15880" width="15.7109375" style="5" bestFit="1" customWidth="1"/>
    <col min="15881" max="15891" width="9.140625" style="5"/>
    <col min="15892" max="15892" width="9.7109375" style="5" customWidth="1"/>
    <col min="15893" max="15893" width="11.140625" style="5" customWidth="1"/>
    <col min="15894" max="15894" width="13.28515625" style="5" customWidth="1"/>
    <col min="15895" max="15895" width="15.42578125" style="5" customWidth="1"/>
    <col min="15896" max="16124" width="9.140625" style="5"/>
    <col min="16125" max="16134" width="12.140625" style="5" customWidth="1"/>
    <col min="16135" max="16135" width="9.140625" style="5"/>
    <col min="16136" max="16136" width="15.7109375" style="5" bestFit="1" customWidth="1"/>
    <col min="16137" max="16147" width="9.140625" style="5"/>
    <col min="16148" max="16148" width="9.7109375" style="5" customWidth="1"/>
    <col min="16149" max="16149" width="11.140625" style="5" customWidth="1"/>
    <col min="16150" max="16150" width="13.28515625" style="5" customWidth="1"/>
    <col min="16151" max="16151" width="15.42578125" style="5" customWidth="1"/>
    <col min="16152" max="16384" width="9.140625" style="5"/>
  </cols>
  <sheetData>
    <row r="1" spans="1:22" x14ac:dyDescent="0.2">
      <c r="A1" s="5" t="s">
        <v>160</v>
      </c>
    </row>
    <row r="2" spans="1:22" x14ac:dyDescent="0.2">
      <c r="A2" s="5" t="s">
        <v>161</v>
      </c>
    </row>
    <row r="3" spans="1:22" x14ac:dyDescent="0.2">
      <c r="A3" s="5" t="s">
        <v>162</v>
      </c>
    </row>
    <row r="4" spans="1:22" x14ac:dyDescent="0.2">
      <c r="E4" s="8"/>
      <c r="F4" s="8"/>
      <c r="G4" s="8"/>
      <c r="H4" s="8"/>
    </row>
    <row r="5" spans="1:22" ht="13.5" thickBot="1" x14ac:dyDescent="0.25">
      <c r="A5" s="9" t="s">
        <v>163</v>
      </c>
      <c r="B5" s="10" t="s">
        <v>164</v>
      </c>
      <c r="K5" s="9" t="s">
        <v>165</v>
      </c>
      <c r="L5" s="10"/>
      <c r="M5" s="10"/>
      <c r="N5" s="10"/>
      <c r="O5" s="9" t="s">
        <v>165</v>
      </c>
      <c r="P5" s="10" t="s">
        <v>166</v>
      </c>
      <c r="Q5" s="10"/>
      <c r="R5" s="10"/>
      <c r="S5" s="10"/>
      <c r="T5" s="9" t="s">
        <v>165</v>
      </c>
      <c r="U5" s="10"/>
      <c r="V5" s="10"/>
    </row>
    <row r="6" spans="1:22" ht="13.5" customHeight="1" x14ac:dyDescent="0.2">
      <c r="A6" s="306" t="s">
        <v>60</v>
      </c>
      <c r="B6" s="308" t="s">
        <v>61</v>
      </c>
      <c r="C6" s="309"/>
      <c r="D6" s="309"/>
      <c r="E6" s="309"/>
      <c r="F6" s="309"/>
      <c r="G6" s="310"/>
      <c r="H6" s="137"/>
      <c r="I6" s="11"/>
      <c r="J6" s="311" t="s">
        <v>62</v>
      </c>
      <c r="K6" s="313" t="s">
        <v>167</v>
      </c>
      <c r="L6" s="314"/>
      <c r="M6" s="314"/>
      <c r="N6" s="314"/>
      <c r="O6" s="315" t="s">
        <v>168</v>
      </c>
      <c r="P6" s="316"/>
      <c r="Q6" s="316"/>
      <c r="R6" s="316"/>
      <c r="S6" s="304" t="s">
        <v>169</v>
      </c>
      <c r="T6" s="304"/>
      <c r="U6" s="304"/>
      <c r="V6" s="305"/>
    </row>
    <row r="7" spans="1:22" ht="13.5" thickBot="1" x14ac:dyDescent="0.25">
      <c r="A7" s="307"/>
      <c r="B7" s="12" t="s">
        <v>63</v>
      </c>
      <c r="C7" s="13" t="s">
        <v>64</v>
      </c>
      <c r="D7" s="13" t="s">
        <v>288</v>
      </c>
      <c r="E7" s="12" t="s">
        <v>287</v>
      </c>
      <c r="F7" s="12" t="s">
        <v>306</v>
      </c>
      <c r="G7" s="12" t="s">
        <v>65</v>
      </c>
      <c r="H7" s="12" t="s">
        <v>158</v>
      </c>
      <c r="I7" s="12" t="s">
        <v>170</v>
      </c>
      <c r="J7" s="312"/>
      <c r="K7" s="14" t="s">
        <v>63</v>
      </c>
      <c r="L7" s="16" t="s">
        <v>288</v>
      </c>
      <c r="M7" s="15" t="s">
        <v>287</v>
      </c>
      <c r="N7" s="17"/>
      <c r="O7" s="18" t="s">
        <v>63</v>
      </c>
      <c r="P7" s="20" t="s">
        <v>288</v>
      </c>
      <c r="Q7" s="19" t="s">
        <v>287</v>
      </c>
      <c r="R7" s="21"/>
      <c r="S7" s="22" t="s">
        <v>63</v>
      </c>
      <c r="T7" s="23" t="s">
        <v>288</v>
      </c>
      <c r="U7" s="147" t="s">
        <v>287</v>
      </c>
      <c r="V7" s="146"/>
    </row>
    <row r="8" spans="1:22" ht="12.75" customHeight="1" x14ac:dyDescent="0.2">
      <c r="A8" s="24">
        <v>0</v>
      </c>
      <c r="B8" s="25">
        <v>10</v>
      </c>
      <c r="C8" s="26">
        <f>FLOOR(B8/4,1)</f>
        <v>2</v>
      </c>
      <c r="D8" s="26">
        <f>FLOOR(B8/4,1)</f>
        <v>2</v>
      </c>
      <c r="E8" s="26">
        <f>FLOOR(B8/4,1)</f>
        <v>2</v>
      </c>
      <c r="F8" s="26">
        <f>FLOOR(B8/4,1)</f>
        <v>2</v>
      </c>
      <c r="G8" s="26">
        <f>FLOOR(B8/2,1)</f>
        <v>5</v>
      </c>
      <c r="H8" s="26">
        <f>FLOOR(B8/2,1)</f>
        <v>5</v>
      </c>
      <c r="I8" s="58">
        <v>0</v>
      </c>
      <c r="J8" s="91">
        <v>60</v>
      </c>
      <c r="K8" s="90">
        <f t="shared" ref="K8:K37" si="0">$K$38*B8</f>
        <v>80</v>
      </c>
      <c r="L8" s="28">
        <f>FLOOR(K8/4,1)</f>
        <v>20</v>
      </c>
      <c r="M8" s="28">
        <f>FLOOR(K8/4,1)</f>
        <v>20</v>
      </c>
      <c r="N8" s="29"/>
      <c r="O8" s="30">
        <f t="shared" ref="O8:O37" si="1">$O$38*B8</f>
        <v>300</v>
      </c>
      <c r="P8" s="31">
        <f t="shared" ref="P8:P37" si="2">FLOOR(O8/4,1)</f>
        <v>75</v>
      </c>
      <c r="Q8" s="31">
        <f t="shared" ref="Q8:Q37" si="3">FLOOR(O8/4,1)</f>
        <v>75</v>
      </c>
      <c r="R8" s="32"/>
      <c r="S8" s="33">
        <f t="shared" ref="S8:S37" si="4">$S$38*B8</f>
        <v>810</v>
      </c>
      <c r="T8" s="34">
        <f t="shared" ref="T8:T37" si="5">FLOOR(S8/4,1)</f>
        <v>202</v>
      </c>
      <c r="U8" s="34">
        <f t="shared" ref="U8:U37" si="6">FLOOR(S8/4,1)</f>
        <v>202</v>
      </c>
      <c r="V8" s="32"/>
    </row>
    <row r="9" spans="1:22" ht="12.75" customHeight="1" x14ac:dyDescent="0.2">
      <c r="A9" s="35">
        <v>1</v>
      </c>
      <c r="B9" s="36">
        <v>10</v>
      </c>
      <c r="C9" s="37">
        <f t="shared" ref="C9:C37" si="7">FLOOR(B9/4,1)</f>
        <v>2</v>
      </c>
      <c r="D9" s="37">
        <f t="shared" ref="D9:D37" si="8">FLOOR(B9/4,1)</f>
        <v>2</v>
      </c>
      <c r="E9" s="37">
        <f t="shared" ref="E9:E37" si="9">FLOOR(B9/4,1)</f>
        <v>2</v>
      </c>
      <c r="F9" s="37">
        <f t="shared" ref="F9:F37" si="10">FLOOR(B9/4,1)</f>
        <v>2</v>
      </c>
      <c r="G9" s="37">
        <f t="shared" ref="G9:G37" si="11">FLOOR(B9/2,1)</f>
        <v>5</v>
      </c>
      <c r="H9" s="37">
        <f t="shared" ref="H9:H37" si="12">FLOOR(B9/2,1)</f>
        <v>5</v>
      </c>
      <c r="I9" s="55">
        <v>0</v>
      </c>
      <c r="J9" s="92">
        <v>60</v>
      </c>
      <c r="K9" s="90">
        <f t="shared" si="0"/>
        <v>80</v>
      </c>
      <c r="L9" s="28">
        <f t="shared" ref="L9:L37" si="13">FLOOR(K9/4,1)</f>
        <v>20</v>
      </c>
      <c r="M9" s="28">
        <f t="shared" ref="M9:M37" si="14">FLOOR(K9/4,1)</f>
        <v>20</v>
      </c>
      <c r="N9" s="29"/>
      <c r="O9" s="30">
        <f t="shared" si="1"/>
        <v>300</v>
      </c>
      <c r="P9" s="31">
        <f t="shared" si="2"/>
        <v>75</v>
      </c>
      <c r="Q9" s="31">
        <f t="shared" si="3"/>
        <v>75</v>
      </c>
      <c r="R9" s="32"/>
      <c r="S9" s="33">
        <f t="shared" si="4"/>
        <v>810</v>
      </c>
      <c r="T9" s="34">
        <f t="shared" si="5"/>
        <v>202</v>
      </c>
      <c r="U9" s="34">
        <f t="shared" si="6"/>
        <v>202</v>
      </c>
      <c r="V9" s="32"/>
    </row>
    <row r="10" spans="1:22" ht="15" customHeight="1" x14ac:dyDescent="0.2">
      <c r="A10" s="38" t="s">
        <v>66</v>
      </c>
      <c r="B10" s="36">
        <v>10</v>
      </c>
      <c r="C10" s="37">
        <f t="shared" si="7"/>
        <v>2</v>
      </c>
      <c r="D10" s="37">
        <f t="shared" si="8"/>
        <v>2</v>
      </c>
      <c r="E10" s="37">
        <f t="shared" si="9"/>
        <v>2</v>
      </c>
      <c r="F10" s="37">
        <f t="shared" si="10"/>
        <v>2</v>
      </c>
      <c r="G10" s="37">
        <f t="shared" si="11"/>
        <v>5</v>
      </c>
      <c r="H10" s="37">
        <f t="shared" si="12"/>
        <v>5</v>
      </c>
      <c r="I10" s="55">
        <v>0</v>
      </c>
      <c r="J10" s="92">
        <v>60</v>
      </c>
      <c r="K10" s="90">
        <f t="shared" si="0"/>
        <v>80</v>
      </c>
      <c r="L10" s="28">
        <f t="shared" si="13"/>
        <v>20</v>
      </c>
      <c r="M10" s="28">
        <f t="shared" si="14"/>
        <v>20</v>
      </c>
      <c r="N10" s="29"/>
      <c r="O10" s="30">
        <f t="shared" si="1"/>
        <v>300</v>
      </c>
      <c r="P10" s="31">
        <f t="shared" si="2"/>
        <v>75</v>
      </c>
      <c r="Q10" s="31">
        <f t="shared" si="3"/>
        <v>75</v>
      </c>
      <c r="R10" s="32"/>
      <c r="S10" s="33">
        <f t="shared" si="4"/>
        <v>810</v>
      </c>
      <c r="T10" s="34">
        <f t="shared" si="5"/>
        <v>202</v>
      </c>
      <c r="U10" s="34">
        <f t="shared" si="6"/>
        <v>202</v>
      </c>
      <c r="V10" s="32"/>
    </row>
    <row r="11" spans="1:22" ht="15" customHeight="1" thickBot="1" x14ac:dyDescent="0.25">
      <c r="A11" s="39" t="s">
        <v>326</v>
      </c>
      <c r="B11" s="40">
        <v>12</v>
      </c>
      <c r="C11" s="41">
        <f t="shared" si="7"/>
        <v>3</v>
      </c>
      <c r="D11" s="41">
        <f t="shared" si="8"/>
        <v>3</v>
      </c>
      <c r="E11" s="41">
        <f t="shared" si="9"/>
        <v>3</v>
      </c>
      <c r="F11" s="41">
        <f t="shared" si="10"/>
        <v>3</v>
      </c>
      <c r="G11" s="41">
        <f t="shared" si="11"/>
        <v>6</v>
      </c>
      <c r="H11" s="41">
        <f t="shared" si="12"/>
        <v>6</v>
      </c>
      <c r="I11" s="89">
        <v>0</v>
      </c>
      <c r="J11" s="93">
        <v>60</v>
      </c>
      <c r="K11" s="90">
        <f t="shared" si="0"/>
        <v>96</v>
      </c>
      <c r="L11" s="28">
        <f t="shared" si="13"/>
        <v>24</v>
      </c>
      <c r="M11" s="28">
        <f t="shared" si="14"/>
        <v>24</v>
      </c>
      <c r="N11" s="29"/>
      <c r="O11" s="30">
        <f t="shared" si="1"/>
        <v>360</v>
      </c>
      <c r="P11" s="31">
        <f t="shared" si="2"/>
        <v>90</v>
      </c>
      <c r="Q11" s="31">
        <f t="shared" si="3"/>
        <v>90</v>
      </c>
      <c r="R11" s="32"/>
      <c r="S11" s="33">
        <f t="shared" si="4"/>
        <v>972</v>
      </c>
      <c r="T11" s="34">
        <f t="shared" si="5"/>
        <v>243</v>
      </c>
      <c r="U11" s="34">
        <f t="shared" si="6"/>
        <v>243</v>
      </c>
      <c r="V11" s="32"/>
    </row>
    <row r="12" spans="1:22" ht="15" customHeight="1" x14ac:dyDescent="0.2">
      <c r="A12" s="43" t="s">
        <v>327</v>
      </c>
      <c r="B12" s="44">
        <v>12</v>
      </c>
      <c r="C12" s="45">
        <f t="shared" si="7"/>
        <v>3</v>
      </c>
      <c r="D12" s="45">
        <f t="shared" si="8"/>
        <v>3</v>
      </c>
      <c r="E12" s="45">
        <f t="shared" si="9"/>
        <v>3</v>
      </c>
      <c r="F12" s="45">
        <f t="shared" si="10"/>
        <v>3</v>
      </c>
      <c r="G12" s="45">
        <f t="shared" si="11"/>
        <v>6</v>
      </c>
      <c r="H12" s="45">
        <f t="shared" si="12"/>
        <v>6</v>
      </c>
      <c r="I12" s="26">
        <v>0</v>
      </c>
      <c r="J12" s="88">
        <v>60</v>
      </c>
      <c r="K12" s="47">
        <f t="shared" si="0"/>
        <v>96</v>
      </c>
      <c r="L12" s="48">
        <f t="shared" si="13"/>
        <v>24</v>
      </c>
      <c r="M12" s="48">
        <f t="shared" si="14"/>
        <v>24</v>
      </c>
      <c r="N12" s="49"/>
      <c r="O12" s="50">
        <f t="shared" si="1"/>
        <v>360</v>
      </c>
      <c r="P12" s="51">
        <f t="shared" si="2"/>
        <v>90</v>
      </c>
      <c r="Q12" s="51">
        <f t="shared" si="3"/>
        <v>90</v>
      </c>
      <c r="R12" s="52"/>
      <c r="S12" s="53">
        <f t="shared" si="4"/>
        <v>972</v>
      </c>
      <c r="T12" s="54">
        <f t="shared" si="5"/>
        <v>243</v>
      </c>
      <c r="U12" s="54">
        <f t="shared" si="6"/>
        <v>243</v>
      </c>
      <c r="V12" s="52"/>
    </row>
    <row r="13" spans="1:22" ht="15" customHeight="1" x14ac:dyDescent="0.2">
      <c r="A13" s="38" t="s">
        <v>69</v>
      </c>
      <c r="B13" s="36">
        <v>15</v>
      </c>
      <c r="C13" s="37">
        <f t="shared" si="7"/>
        <v>3</v>
      </c>
      <c r="D13" s="37">
        <f t="shared" si="8"/>
        <v>3</v>
      </c>
      <c r="E13" s="37">
        <f t="shared" si="9"/>
        <v>3</v>
      </c>
      <c r="F13" s="37">
        <f t="shared" si="10"/>
        <v>3</v>
      </c>
      <c r="G13" s="37">
        <f t="shared" si="11"/>
        <v>7</v>
      </c>
      <c r="H13" s="37">
        <f t="shared" si="12"/>
        <v>7</v>
      </c>
      <c r="I13" s="45">
        <v>0</v>
      </c>
      <c r="J13" s="88">
        <v>120</v>
      </c>
      <c r="K13" s="27">
        <f t="shared" si="0"/>
        <v>120</v>
      </c>
      <c r="L13" s="28">
        <f t="shared" si="13"/>
        <v>30</v>
      </c>
      <c r="M13" s="28">
        <f t="shared" si="14"/>
        <v>30</v>
      </c>
      <c r="N13" s="29"/>
      <c r="O13" s="30">
        <f t="shared" si="1"/>
        <v>450</v>
      </c>
      <c r="P13" s="31">
        <f t="shared" si="2"/>
        <v>112</v>
      </c>
      <c r="Q13" s="31">
        <f t="shared" si="3"/>
        <v>112</v>
      </c>
      <c r="R13" s="32"/>
      <c r="S13" s="33">
        <f t="shared" si="4"/>
        <v>1215</v>
      </c>
      <c r="T13" s="34">
        <f t="shared" si="5"/>
        <v>303</v>
      </c>
      <c r="U13" s="34">
        <f t="shared" si="6"/>
        <v>303</v>
      </c>
      <c r="V13" s="32"/>
    </row>
    <row r="14" spans="1:22" ht="15" customHeight="1" x14ac:dyDescent="0.2">
      <c r="A14" s="38" t="s">
        <v>70</v>
      </c>
      <c r="B14" s="36">
        <v>17</v>
      </c>
      <c r="C14" s="37">
        <f t="shared" si="7"/>
        <v>4</v>
      </c>
      <c r="D14" s="37">
        <f t="shared" si="8"/>
        <v>4</v>
      </c>
      <c r="E14" s="37">
        <f t="shared" si="9"/>
        <v>4</v>
      </c>
      <c r="F14" s="37">
        <f t="shared" si="10"/>
        <v>4</v>
      </c>
      <c r="G14" s="37">
        <f t="shared" si="11"/>
        <v>8</v>
      </c>
      <c r="H14" s="37">
        <f t="shared" si="12"/>
        <v>8</v>
      </c>
      <c r="I14" s="37">
        <v>0</v>
      </c>
      <c r="J14" s="88">
        <v>120</v>
      </c>
      <c r="K14" s="27">
        <f t="shared" si="0"/>
        <v>136</v>
      </c>
      <c r="L14" s="28">
        <f t="shared" si="13"/>
        <v>34</v>
      </c>
      <c r="M14" s="28">
        <f t="shared" si="14"/>
        <v>34</v>
      </c>
      <c r="N14" s="29"/>
      <c r="O14" s="30">
        <f t="shared" si="1"/>
        <v>510</v>
      </c>
      <c r="P14" s="31">
        <f t="shared" si="2"/>
        <v>127</v>
      </c>
      <c r="Q14" s="31">
        <f t="shared" si="3"/>
        <v>127</v>
      </c>
      <c r="R14" s="32"/>
      <c r="S14" s="33">
        <f t="shared" si="4"/>
        <v>1377</v>
      </c>
      <c r="T14" s="34">
        <f t="shared" si="5"/>
        <v>344</v>
      </c>
      <c r="U14" s="34">
        <f t="shared" si="6"/>
        <v>344</v>
      </c>
      <c r="V14" s="32"/>
    </row>
    <row r="15" spans="1:22" ht="15" customHeight="1" thickBot="1" x14ac:dyDescent="0.25">
      <c r="A15" s="39" t="s">
        <v>71</v>
      </c>
      <c r="B15" s="40">
        <v>19</v>
      </c>
      <c r="C15" s="41">
        <f t="shared" si="7"/>
        <v>4</v>
      </c>
      <c r="D15" s="41">
        <f t="shared" si="8"/>
        <v>4</v>
      </c>
      <c r="E15" s="41">
        <f t="shared" si="9"/>
        <v>4</v>
      </c>
      <c r="F15" s="41">
        <f t="shared" si="10"/>
        <v>4</v>
      </c>
      <c r="G15" s="41">
        <f t="shared" si="11"/>
        <v>9</v>
      </c>
      <c r="H15" s="41">
        <f t="shared" si="12"/>
        <v>9</v>
      </c>
      <c r="I15" s="42">
        <v>0</v>
      </c>
      <c r="J15" s="88">
        <v>120</v>
      </c>
      <c r="K15" s="27">
        <f t="shared" si="0"/>
        <v>152</v>
      </c>
      <c r="L15" s="28">
        <f t="shared" si="13"/>
        <v>38</v>
      </c>
      <c r="M15" s="28">
        <f t="shared" si="14"/>
        <v>38</v>
      </c>
      <c r="N15" s="29"/>
      <c r="O15" s="30">
        <f t="shared" si="1"/>
        <v>570</v>
      </c>
      <c r="P15" s="31">
        <f t="shared" si="2"/>
        <v>142</v>
      </c>
      <c r="Q15" s="31">
        <f t="shared" si="3"/>
        <v>142</v>
      </c>
      <c r="R15" s="32"/>
      <c r="S15" s="33">
        <f t="shared" si="4"/>
        <v>1539</v>
      </c>
      <c r="T15" s="34">
        <f t="shared" si="5"/>
        <v>384</v>
      </c>
      <c r="U15" s="34">
        <f t="shared" si="6"/>
        <v>384</v>
      </c>
      <c r="V15" s="32"/>
    </row>
    <row r="16" spans="1:22" ht="15" customHeight="1" x14ac:dyDescent="0.2">
      <c r="A16" s="57" t="s">
        <v>72</v>
      </c>
      <c r="B16" s="25">
        <v>22</v>
      </c>
      <c r="C16" s="26">
        <f t="shared" si="7"/>
        <v>5</v>
      </c>
      <c r="D16" s="26">
        <f t="shared" si="8"/>
        <v>5</v>
      </c>
      <c r="E16" s="26">
        <f t="shared" si="9"/>
        <v>5</v>
      </c>
      <c r="F16" s="26">
        <f t="shared" si="10"/>
        <v>5</v>
      </c>
      <c r="G16" s="26">
        <f t="shared" si="11"/>
        <v>11</v>
      </c>
      <c r="H16" s="45">
        <f t="shared" si="12"/>
        <v>11</v>
      </c>
      <c r="I16" s="58">
        <v>0</v>
      </c>
      <c r="J16" s="91">
        <v>180</v>
      </c>
      <c r="K16" s="90">
        <f t="shared" si="0"/>
        <v>176</v>
      </c>
      <c r="L16" s="28">
        <f t="shared" si="13"/>
        <v>44</v>
      </c>
      <c r="M16" s="28">
        <f t="shared" si="14"/>
        <v>44</v>
      </c>
      <c r="N16" s="29"/>
      <c r="O16" s="30">
        <f t="shared" si="1"/>
        <v>660</v>
      </c>
      <c r="P16" s="31">
        <f t="shared" si="2"/>
        <v>165</v>
      </c>
      <c r="Q16" s="31">
        <f t="shared" si="3"/>
        <v>165</v>
      </c>
      <c r="R16" s="32"/>
      <c r="S16" s="33">
        <f t="shared" si="4"/>
        <v>1782</v>
      </c>
      <c r="T16" s="34">
        <f t="shared" si="5"/>
        <v>445</v>
      </c>
      <c r="U16" s="34">
        <f t="shared" si="6"/>
        <v>445</v>
      </c>
      <c r="V16" s="32"/>
    </row>
    <row r="17" spans="1:22" ht="15" customHeight="1" x14ac:dyDescent="0.2">
      <c r="A17" s="38" t="s">
        <v>73</v>
      </c>
      <c r="B17" s="36">
        <v>24</v>
      </c>
      <c r="C17" s="37">
        <f t="shared" si="7"/>
        <v>6</v>
      </c>
      <c r="D17" s="37">
        <f t="shared" si="8"/>
        <v>6</v>
      </c>
      <c r="E17" s="37">
        <f t="shared" si="9"/>
        <v>6</v>
      </c>
      <c r="F17" s="37">
        <f t="shared" si="10"/>
        <v>6</v>
      </c>
      <c r="G17" s="37">
        <f t="shared" si="11"/>
        <v>12</v>
      </c>
      <c r="H17" s="37">
        <f t="shared" si="12"/>
        <v>12</v>
      </c>
      <c r="I17" s="55">
        <v>0</v>
      </c>
      <c r="J17" s="92">
        <v>180</v>
      </c>
      <c r="K17" s="90">
        <f t="shared" si="0"/>
        <v>192</v>
      </c>
      <c r="L17" s="28">
        <f t="shared" si="13"/>
        <v>48</v>
      </c>
      <c r="M17" s="28">
        <f t="shared" si="14"/>
        <v>48</v>
      </c>
      <c r="N17" s="29"/>
      <c r="O17" s="30">
        <f t="shared" si="1"/>
        <v>720</v>
      </c>
      <c r="P17" s="31">
        <f t="shared" si="2"/>
        <v>180</v>
      </c>
      <c r="Q17" s="31">
        <f t="shared" si="3"/>
        <v>180</v>
      </c>
      <c r="R17" s="32"/>
      <c r="S17" s="33">
        <f t="shared" si="4"/>
        <v>1944</v>
      </c>
      <c r="T17" s="34">
        <f t="shared" si="5"/>
        <v>486</v>
      </c>
      <c r="U17" s="34">
        <f t="shared" si="6"/>
        <v>486</v>
      </c>
      <c r="V17" s="32"/>
    </row>
    <row r="18" spans="1:22" ht="15" customHeight="1" x14ac:dyDescent="0.2">
      <c r="A18" s="38" t="s">
        <v>74</v>
      </c>
      <c r="B18" s="36">
        <v>26</v>
      </c>
      <c r="C18" s="37">
        <f t="shared" si="7"/>
        <v>6</v>
      </c>
      <c r="D18" s="37">
        <f t="shared" si="8"/>
        <v>6</v>
      </c>
      <c r="E18" s="37">
        <f t="shared" si="9"/>
        <v>6</v>
      </c>
      <c r="F18" s="37">
        <f t="shared" si="10"/>
        <v>6</v>
      </c>
      <c r="G18" s="37">
        <f t="shared" si="11"/>
        <v>13</v>
      </c>
      <c r="H18" s="37">
        <f t="shared" si="12"/>
        <v>13</v>
      </c>
      <c r="I18" s="46">
        <v>0</v>
      </c>
      <c r="J18" s="92">
        <v>180</v>
      </c>
      <c r="K18" s="90">
        <f t="shared" si="0"/>
        <v>208</v>
      </c>
      <c r="L18" s="28">
        <f t="shared" si="13"/>
        <v>52</v>
      </c>
      <c r="M18" s="28">
        <f t="shared" si="14"/>
        <v>52</v>
      </c>
      <c r="N18" s="29"/>
      <c r="O18" s="30">
        <f t="shared" si="1"/>
        <v>780</v>
      </c>
      <c r="P18" s="31">
        <f t="shared" si="2"/>
        <v>195</v>
      </c>
      <c r="Q18" s="31">
        <f t="shared" si="3"/>
        <v>195</v>
      </c>
      <c r="R18" s="32"/>
      <c r="S18" s="33">
        <f t="shared" si="4"/>
        <v>2106</v>
      </c>
      <c r="T18" s="34">
        <f t="shared" si="5"/>
        <v>526</v>
      </c>
      <c r="U18" s="34">
        <f t="shared" si="6"/>
        <v>526</v>
      </c>
      <c r="V18" s="32"/>
    </row>
    <row r="19" spans="1:22" ht="15" customHeight="1" x14ac:dyDescent="0.2">
      <c r="A19" s="38" t="s">
        <v>75</v>
      </c>
      <c r="B19" s="36">
        <v>28</v>
      </c>
      <c r="C19" s="37">
        <f t="shared" si="7"/>
        <v>7</v>
      </c>
      <c r="D19" s="37">
        <f t="shared" si="8"/>
        <v>7</v>
      </c>
      <c r="E19" s="37">
        <f t="shared" si="9"/>
        <v>7</v>
      </c>
      <c r="F19" s="37">
        <f t="shared" si="10"/>
        <v>7</v>
      </c>
      <c r="G19" s="37">
        <f t="shared" si="11"/>
        <v>14</v>
      </c>
      <c r="H19" s="37">
        <f t="shared" si="12"/>
        <v>14</v>
      </c>
      <c r="I19" s="55">
        <v>0</v>
      </c>
      <c r="J19" s="92">
        <v>180</v>
      </c>
      <c r="K19" s="90">
        <f t="shared" si="0"/>
        <v>224</v>
      </c>
      <c r="L19" s="28">
        <f t="shared" si="13"/>
        <v>56</v>
      </c>
      <c r="M19" s="28">
        <f t="shared" si="14"/>
        <v>56</v>
      </c>
      <c r="N19" s="29"/>
      <c r="O19" s="30">
        <f t="shared" si="1"/>
        <v>840</v>
      </c>
      <c r="P19" s="31">
        <f t="shared" si="2"/>
        <v>210</v>
      </c>
      <c r="Q19" s="31">
        <f t="shared" si="3"/>
        <v>210</v>
      </c>
      <c r="R19" s="32"/>
      <c r="S19" s="33">
        <f t="shared" si="4"/>
        <v>2268</v>
      </c>
      <c r="T19" s="34">
        <f t="shared" si="5"/>
        <v>567</v>
      </c>
      <c r="U19" s="34">
        <f t="shared" si="6"/>
        <v>567</v>
      </c>
      <c r="V19" s="32"/>
    </row>
    <row r="20" spans="1:22" ht="15" customHeight="1" x14ac:dyDescent="0.2">
      <c r="A20" s="38" t="s">
        <v>76</v>
      </c>
      <c r="B20" s="36">
        <v>30</v>
      </c>
      <c r="C20" s="37">
        <f t="shared" si="7"/>
        <v>7</v>
      </c>
      <c r="D20" s="37">
        <f t="shared" si="8"/>
        <v>7</v>
      </c>
      <c r="E20" s="37">
        <f t="shared" si="9"/>
        <v>7</v>
      </c>
      <c r="F20" s="37">
        <f t="shared" si="10"/>
        <v>7</v>
      </c>
      <c r="G20" s="37">
        <f t="shared" si="11"/>
        <v>15</v>
      </c>
      <c r="H20" s="37">
        <f t="shared" si="12"/>
        <v>15</v>
      </c>
      <c r="I20" s="55">
        <v>0</v>
      </c>
      <c r="J20" s="92">
        <v>180</v>
      </c>
      <c r="K20" s="90">
        <f t="shared" si="0"/>
        <v>240</v>
      </c>
      <c r="L20" s="28">
        <f t="shared" si="13"/>
        <v>60</v>
      </c>
      <c r="M20" s="28">
        <f t="shared" si="14"/>
        <v>60</v>
      </c>
      <c r="N20" s="29"/>
      <c r="O20" s="30">
        <f t="shared" si="1"/>
        <v>900</v>
      </c>
      <c r="P20" s="31">
        <f t="shared" si="2"/>
        <v>225</v>
      </c>
      <c r="Q20" s="31">
        <f t="shared" si="3"/>
        <v>225</v>
      </c>
      <c r="R20" s="32"/>
      <c r="S20" s="33">
        <f t="shared" si="4"/>
        <v>2430</v>
      </c>
      <c r="T20" s="34">
        <f t="shared" si="5"/>
        <v>607</v>
      </c>
      <c r="U20" s="34">
        <f t="shared" si="6"/>
        <v>607</v>
      </c>
      <c r="V20" s="32"/>
    </row>
    <row r="21" spans="1:22" ht="15" customHeight="1" x14ac:dyDescent="0.2">
      <c r="A21" s="38" t="s">
        <v>77</v>
      </c>
      <c r="B21" s="36">
        <v>34</v>
      </c>
      <c r="C21" s="37">
        <f t="shared" si="7"/>
        <v>8</v>
      </c>
      <c r="D21" s="37">
        <f t="shared" si="8"/>
        <v>8</v>
      </c>
      <c r="E21" s="37">
        <f t="shared" si="9"/>
        <v>8</v>
      </c>
      <c r="F21" s="37">
        <f t="shared" si="10"/>
        <v>8</v>
      </c>
      <c r="G21" s="37">
        <f t="shared" si="11"/>
        <v>17</v>
      </c>
      <c r="H21" s="37">
        <f t="shared" si="12"/>
        <v>17</v>
      </c>
      <c r="I21" s="55">
        <v>0</v>
      </c>
      <c r="J21" s="92">
        <v>180</v>
      </c>
      <c r="K21" s="90">
        <f t="shared" si="0"/>
        <v>272</v>
      </c>
      <c r="L21" s="28">
        <f t="shared" si="13"/>
        <v>68</v>
      </c>
      <c r="M21" s="28">
        <f t="shared" si="14"/>
        <v>68</v>
      </c>
      <c r="N21" s="29"/>
      <c r="O21" s="30">
        <f t="shared" si="1"/>
        <v>1020</v>
      </c>
      <c r="P21" s="31">
        <f t="shared" si="2"/>
        <v>255</v>
      </c>
      <c r="Q21" s="31">
        <f t="shared" si="3"/>
        <v>255</v>
      </c>
      <c r="R21" s="32"/>
      <c r="S21" s="33">
        <f t="shared" si="4"/>
        <v>2754</v>
      </c>
      <c r="T21" s="34">
        <f t="shared" si="5"/>
        <v>688</v>
      </c>
      <c r="U21" s="34">
        <f t="shared" si="6"/>
        <v>688</v>
      </c>
      <c r="V21" s="32"/>
    </row>
    <row r="22" spans="1:22" ht="15" customHeight="1" thickBot="1" x14ac:dyDescent="0.25">
      <c r="A22" s="39" t="s">
        <v>78</v>
      </c>
      <c r="B22" s="40">
        <v>38</v>
      </c>
      <c r="C22" s="41">
        <f t="shared" si="7"/>
        <v>9</v>
      </c>
      <c r="D22" s="41">
        <f t="shared" si="8"/>
        <v>9</v>
      </c>
      <c r="E22" s="41">
        <f t="shared" si="9"/>
        <v>9</v>
      </c>
      <c r="F22" s="41">
        <f t="shared" si="10"/>
        <v>9</v>
      </c>
      <c r="G22" s="41">
        <f t="shared" si="11"/>
        <v>19</v>
      </c>
      <c r="H22" s="41">
        <f t="shared" si="12"/>
        <v>19</v>
      </c>
      <c r="I22" s="55">
        <v>0</v>
      </c>
      <c r="J22" s="93">
        <v>180</v>
      </c>
      <c r="K22" s="90">
        <f t="shared" si="0"/>
        <v>304</v>
      </c>
      <c r="L22" s="28">
        <f t="shared" si="13"/>
        <v>76</v>
      </c>
      <c r="M22" s="28">
        <f t="shared" si="14"/>
        <v>76</v>
      </c>
      <c r="N22" s="29"/>
      <c r="O22" s="30">
        <f t="shared" si="1"/>
        <v>1140</v>
      </c>
      <c r="P22" s="31">
        <f t="shared" si="2"/>
        <v>285</v>
      </c>
      <c r="Q22" s="31">
        <f t="shared" si="3"/>
        <v>285</v>
      </c>
      <c r="R22" s="32"/>
      <c r="S22" s="33">
        <f t="shared" si="4"/>
        <v>3078</v>
      </c>
      <c r="T22" s="34">
        <f t="shared" si="5"/>
        <v>769</v>
      </c>
      <c r="U22" s="34">
        <f t="shared" si="6"/>
        <v>769</v>
      </c>
      <c r="V22" s="32"/>
    </row>
    <row r="23" spans="1:22" ht="15" customHeight="1" x14ac:dyDescent="0.2">
      <c r="A23" s="57" t="s">
        <v>79</v>
      </c>
      <c r="B23" s="25">
        <v>44</v>
      </c>
      <c r="C23" s="26">
        <f t="shared" si="7"/>
        <v>11</v>
      </c>
      <c r="D23" s="26">
        <f t="shared" si="8"/>
        <v>11</v>
      </c>
      <c r="E23" s="26">
        <f t="shared" si="9"/>
        <v>11</v>
      </c>
      <c r="F23" s="26">
        <f t="shared" si="10"/>
        <v>11</v>
      </c>
      <c r="G23" s="26">
        <f t="shared" si="11"/>
        <v>22</v>
      </c>
      <c r="H23" s="45">
        <f t="shared" si="12"/>
        <v>22</v>
      </c>
      <c r="I23" s="26">
        <v>0</v>
      </c>
      <c r="J23" s="88">
        <v>240</v>
      </c>
      <c r="K23" s="27">
        <f t="shared" si="0"/>
        <v>352</v>
      </c>
      <c r="L23" s="28">
        <f t="shared" si="13"/>
        <v>88</v>
      </c>
      <c r="M23" s="28">
        <f t="shared" si="14"/>
        <v>88</v>
      </c>
      <c r="N23" s="29"/>
      <c r="O23" s="30">
        <f t="shared" si="1"/>
        <v>1320</v>
      </c>
      <c r="P23" s="31">
        <f t="shared" si="2"/>
        <v>330</v>
      </c>
      <c r="Q23" s="31">
        <f t="shared" si="3"/>
        <v>330</v>
      </c>
      <c r="R23" s="32"/>
      <c r="S23" s="33">
        <f t="shared" si="4"/>
        <v>3564</v>
      </c>
      <c r="T23" s="34">
        <f t="shared" si="5"/>
        <v>891</v>
      </c>
      <c r="U23" s="34">
        <f t="shared" si="6"/>
        <v>891</v>
      </c>
      <c r="V23" s="32"/>
    </row>
    <row r="24" spans="1:22" ht="15" customHeight="1" x14ac:dyDescent="0.2">
      <c r="A24" s="38" t="s">
        <v>80</v>
      </c>
      <c r="B24" s="36">
        <v>50</v>
      </c>
      <c r="C24" s="37">
        <f t="shared" si="7"/>
        <v>12</v>
      </c>
      <c r="D24" s="37">
        <f t="shared" si="8"/>
        <v>12</v>
      </c>
      <c r="E24" s="37">
        <f t="shared" si="9"/>
        <v>12</v>
      </c>
      <c r="F24" s="37">
        <f t="shared" si="10"/>
        <v>12</v>
      </c>
      <c r="G24" s="37">
        <f t="shared" si="11"/>
        <v>25</v>
      </c>
      <c r="H24" s="37">
        <f t="shared" si="12"/>
        <v>25</v>
      </c>
      <c r="I24" s="37">
        <v>0</v>
      </c>
      <c r="J24" s="88">
        <v>240</v>
      </c>
      <c r="K24" s="27">
        <f t="shared" si="0"/>
        <v>400</v>
      </c>
      <c r="L24" s="28">
        <f t="shared" si="13"/>
        <v>100</v>
      </c>
      <c r="M24" s="28">
        <f t="shared" si="14"/>
        <v>100</v>
      </c>
      <c r="N24" s="29"/>
      <c r="O24" s="30">
        <f t="shared" si="1"/>
        <v>1500</v>
      </c>
      <c r="P24" s="31">
        <f t="shared" si="2"/>
        <v>375</v>
      </c>
      <c r="Q24" s="31">
        <f t="shared" si="3"/>
        <v>375</v>
      </c>
      <c r="R24" s="32"/>
      <c r="S24" s="33">
        <f t="shared" si="4"/>
        <v>4050</v>
      </c>
      <c r="T24" s="34">
        <f t="shared" si="5"/>
        <v>1012</v>
      </c>
      <c r="U24" s="34">
        <f t="shared" si="6"/>
        <v>1012</v>
      </c>
      <c r="V24" s="32"/>
    </row>
    <row r="25" spans="1:22" ht="15" customHeight="1" x14ac:dyDescent="0.2">
      <c r="A25" s="38" t="s">
        <v>81</v>
      </c>
      <c r="B25" s="36">
        <v>55</v>
      </c>
      <c r="C25" s="37">
        <f t="shared" si="7"/>
        <v>13</v>
      </c>
      <c r="D25" s="37">
        <f t="shared" si="8"/>
        <v>13</v>
      </c>
      <c r="E25" s="37">
        <f t="shared" si="9"/>
        <v>13</v>
      </c>
      <c r="F25" s="37">
        <f t="shared" si="10"/>
        <v>13</v>
      </c>
      <c r="G25" s="37">
        <f t="shared" si="11"/>
        <v>27</v>
      </c>
      <c r="H25" s="37">
        <f t="shared" si="12"/>
        <v>27</v>
      </c>
      <c r="I25" s="37">
        <v>0</v>
      </c>
      <c r="J25" s="88">
        <v>240</v>
      </c>
      <c r="K25" s="27">
        <f t="shared" si="0"/>
        <v>440</v>
      </c>
      <c r="L25" s="28">
        <f t="shared" si="13"/>
        <v>110</v>
      </c>
      <c r="M25" s="28">
        <f t="shared" si="14"/>
        <v>110</v>
      </c>
      <c r="N25" s="29"/>
      <c r="O25" s="30">
        <f t="shared" si="1"/>
        <v>1650</v>
      </c>
      <c r="P25" s="31">
        <f t="shared" si="2"/>
        <v>412</v>
      </c>
      <c r="Q25" s="31">
        <f t="shared" si="3"/>
        <v>412</v>
      </c>
      <c r="R25" s="32"/>
      <c r="S25" s="33">
        <f t="shared" si="4"/>
        <v>4455</v>
      </c>
      <c r="T25" s="34">
        <f t="shared" si="5"/>
        <v>1113</v>
      </c>
      <c r="U25" s="34">
        <f t="shared" si="6"/>
        <v>1113</v>
      </c>
      <c r="V25" s="32"/>
    </row>
    <row r="26" spans="1:22" ht="15" customHeight="1" x14ac:dyDescent="0.2">
      <c r="A26" s="38" t="s">
        <v>82</v>
      </c>
      <c r="B26" s="36">
        <v>60</v>
      </c>
      <c r="C26" s="37">
        <f t="shared" si="7"/>
        <v>15</v>
      </c>
      <c r="D26" s="37">
        <f t="shared" si="8"/>
        <v>15</v>
      </c>
      <c r="E26" s="37">
        <f t="shared" si="9"/>
        <v>15</v>
      </c>
      <c r="F26" s="37">
        <f t="shared" si="10"/>
        <v>15</v>
      </c>
      <c r="G26" s="37">
        <f t="shared" si="11"/>
        <v>30</v>
      </c>
      <c r="H26" s="37">
        <f t="shared" si="12"/>
        <v>30</v>
      </c>
      <c r="I26" s="37">
        <v>0</v>
      </c>
      <c r="J26" s="88">
        <v>240</v>
      </c>
      <c r="K26" s="27">
        <f t="shared" si="0"/>
        <v>480</v>
      </c>
      <c r="L26" s="28">
        <f t="shared" si="13"/>
        <v>120</v>
      </c>
      <c r="M26" s="28">
        <f t="shared" si="14"/>
        <v>120</v>
      </c>
      <c r="N26" s="29"/>
      <c r="O26" s="30">
        <f t="shared" si="1"/>
        <v>1800</v>
      </c>
      <c r="P26" s="31">
        <f t="shared" si="2"/>
        <v>450</v>
      </c>
      <c r="Q26" s="31">
        <f t="shared" si="3"/>
        <v>450</v>
      </c>
      <c r="R26" s="32"/>
      <c r="S26" s="33">
        <f t="shared" si="4"/>
        <v>4860</v>
      </c>
      <c r="T26" s="34">
        <f t="shared" si="5"/>
        <v>1215</v>
      </c>
      <c r="U26" s="34">
        <f t="shared" si="6"/>
        <v>1215</v>
      </c>
      <c r="V26" s="32"/>
    </row>
    <row r="27" spans="1:22" ht="15" customHeight="1" x14ac:dyDescent="0.2">
      <c r="A27" s="38" t="s">
        <v>83</v>
      </c>
      <c r="B27" s="36">
        <v>65</v>
      </c>
      <c r="C27" s="37">
        <f t="shared" si="7"/>
        <v>16</v>
      </c>
      <c r="D27" s="37">
        <f t="shared" si="8"/>
        <v>16</v>
      </c>
      <c r="E27" s="37">
        <f t="shared" si="9"/>
        <v>16</v>
      </c>
      <c r="F27" s="37">
        <f t="shared" si="10"/>
        <v>16</v>
      </c>
      <c r="G27" s="37">
        <f t="shared" si="11"/>
        <v>32</v>
      </c>
      <c r="H27" s="37">
        <f t="shared" si="12"/>
        <v>32</v>
      </c>
      <c r="I27" s="42">
        <v>0</v>
      </c>
      <c r="J27" s="88">
        <v>240</v>
      </c>
      <c r="K27" s="27">
        <f t="shared" si="0"/>
        <v>520</v>
      </c>
      <c r="L27" s="28">
        <f t="shared" si="13"/>
        <v>130</v>
      </c>
      <c r="M27" s="28">
        <f t="shared" si="14"/>
        <v>130</v>
      </c>
      <c r="N27" s="29"/>
      <c r="O27" s="30">
        <f t="shared" si="1"/>
        <v>1950</v>
      </c>
      <c r="P27" s="31">
        <f t="shared" si="2"/>
        <v>487</v>
      </c>
      <c r="Q27" s="31">
        <f t="shared" si="3"/>
        <v>487</v>
      </c>
      <c r="R27" s="32"/>
      <c r="S27" s="33">
        <f t="shared" si="4"/>
        <v>5265</v>
      </c>
      <c r="T27" s="34">
        <f t="shared" si="5"/>
        <v>1316</v>
      </c>
      <c r="U27" s="34">
        <f t="shared" si="6"/>
        <v>1316</v>
      </c>
      <c r="V27" s="32"/>
    </row>
    <row r="28" spans="1:22" ht="15" customHeight="1" thickBot="1" x14ac:dyDescent="0.25">
      <c r="A28" s="39" t="s">
        <v>84</v>
      </c>
      <c r="B28" s="40">
        <v>70</v>
      </c>
      <c r="C28" s="41">
        <f t="shared" si="7"/>
        <v>17</v>
      </c>
      <c r="D28" s="41">
        <f t="shared" si="8"/>
        <v>17</v>
      </c>
      <c r="E28" s="41">
        <f t="shared" si="9"/>
        <v>17</v>
      </c>
      <c r="F28" s="41">
        <f t="shared" si="10"/>
        <v>17</v>
      </c>
      <c r="G28" s="41">
        <f t="shared" si="11"/>
        <v>35</v>
      </c>
      <c r="H28" s="41">
        <f t="shared" si="12"/>
        <v>35</v>
      </c>
      <c r="I28" s="41">
        <v>0</v>
      </c>
      <c r="J28" s="88">
        <v>240</v>
      </c>
      <c r="K28" s="27">
        <f t="shared" si="0"/>
        <v>560</v>
      </c>
      <c r="L28" s="28">
        <f t="shared" si="13"/>
        <v>140</v>
      </c>
      <c r="M28" s="28">
        <f t="shared" si="14"/>
        <v>140</v>
      </c>
      <c r="N28" s="29"/>
      <c r="O28" s="30">
        <f t="shared" si="1"/>
        <v>2100</v>
      </c>
      <c r="P28" s="31">
        <f t="shared" si="2"/>
        <v>525</v>
      </c>
      <c r="Q28" s="31">
        <f t="shared" si="3"/>
        <v>525</v>
      </c>
      <c r="R28" s="32"/>
      <c r="S28" s="33">
        <f t="shared" si="4"/>
        <v>5670</v>
      </c>
      <c r="T28" s="34">
        <f t="shared" si="5"/>
        <v>1417</v>
      </c>
      <c r="U28" s="34">
        <f t="shared" si="6"/>
        <v>1417</v>
      </c>
      <c r="V28" s="32"/>
    </row>
    <row r="29" spans="1:22" ht="15" customHeight="1" x14ac:dyDescent="0.2">
      <c r="A29" s="57" t="s">
        <v>85</v>
      </c>
      <c r="B29" s="25">
        <v>80</v>
      </c>
      <c r="C29" s="26">
        <f t="shared" si="7"/>
        <v>20</v>
      </c>
      <c r="D29" s="26">
        <f t="shared" si="8"/>
        <v>20</v>
      </c>
      <c r="E29" s="26">
        <f t="shared" si="9"/>
        <v>20</v>
      </c>
      <c r="F29" s="26">
        <f t="shared" si="10"/>
        <v>20</v>
      </c>
      <c r="G29" s="26">
        <f t="shared" si="11"/>
        <v>40</v>
      </c>
      <c r="H29" s="45">
        <f t="shared" si="12"/>
        <v>40</v>
      </c>
      <c r="I29" s="46">
        <v>0</v>
      </c>
      <c r="J29" s="91">
        <v>300</v>
      </c>
      <c r="K29" s="90">
        <f t="shared" si="0"/>
        <v>640</v>
      </c>
      <c r="L29" s="28">
        <f t="shared" si="13"/>
        <v>160</v>
      </c>
      <c r="M29" s="28">
        <f t="shared" si="14"/>
        <v>160</v>
      </c>
      <c r="N29" s="29"/>
      <c r="O29" s="30">
        <f t="shared" si="1"/>
        <v>2400</v>
      </c>
      <c r="P29" s="31">
        <f t="shared" si="2"/>
        <v>600</v>
      </c>
      <c r="Q29" s="31">
        <f t="shared" si="3"/>
        <v>600</v>
      </c>
      <c r="R29" s="32"/>
      <c r="S29" s="33">
        <f t="shared" si="4"/>
        <v>6480</v>
      </c>
      <c r="T29" s="34">
        <f t="shared" si="5"/>
        <v>1620</v>
      </c>
      <c r="U29" s="34">
        <f t="shared" si="6"/>
        <v>1620</v>
      </c>
      <c r="V29" s="32"/>
    </row>
    <row r="30" spans="1:22" ht="15" customHeight="1" x14ac:dyDescent="0.2">
      <c r="A30" s="38" t="s">
        <v>86</v>
      </c>
      <c r="B30" s="36">
        <v>90</v>
      </c>
      <c r="C30" s="37">
        <f t="shared" si="7"/>
        <v>22</v>
      </c>
      <c r="D30" s="37">
        <f t="shared" si="8"/>
        <v>22</v>
      </c>
      <c r="E30" s="37">
        <f t="shared" si="9"/>
        <v>22</v>
      </c>
      <c r="F30" s="37">
        <f t="shared" si="10"/>
        <v>22</v>
      </c>
      <c r="G30" s="37">
        <f t="shared" si="11"/>
        <v>45</v>
      </c>
      <c r="H30" s="37">
        <f t="shared" si="12"/>
        <v>45</v>
      </c>
      <c r="I30" s="55">
        <v>0</v>
      </c>
      <c r="J30" s="92">
        <v>300</v>
      </c>
      <c r="K30" s="90">
        <f t="shared" si="0"/>
        <v>720</v>
      </c>
      <c r="L30" s="28">
        <f t="shared" si="13"/>
        <v>180</v>
      </c>
      <c r="M30" s="28">
        <f t="shared" si="14"/>
        <v>180</v>
      </c>
      <c r="N30" s="29"/>
      <c r="O30" s="30">
        <f t="shared" si="1"/>
        <v>2700</v>
      </c>
      <c r="P30" s="31">
        <f t="shared" si="2"/>
        <v>675</v>
      </c>
      <c r="Q30" s="31">
        <f t="shared" si="3"/>
        <v>675</v>
      </c>
      <c r="R30" s="32"/>
      <c r="S30" s="33">
        <f t="shared" si="4"/>
        <v>7290</v>
      </c>
      <c r="T30" s="34">
        <f t="shared" si="5"/>
        <v>1822</v>
      </c>
      <c r="U30" s="34">
        <f t="shared" si="6"/>
        <v>1822</v>
      </c>
      <c r="V30" s="32"/>
    </row>
    <row r="31" spans="1:22" ht="15" customHeight="1" x14ac:dyDescent="0.2">
      <c r="A31" s="38" t="s">
        <v>87</v>
      </c>
      <c r="B31" s="36">
        <v>100</v>
      </c>
      <c r="C31" s="37">
        <f t="shared" si="7"/>
        <v>25</v>
      </c>
      <c r="D31" s="37">
        <f t="shared" si="8"/>
        <v>25</v>
      </c>
      <c r="E31" s="37">
        <f t="shared" si="9"/>
        <v>25</v>
      </c>
      <c r="F31" s="37">
        <f t="shared" si="10"/>
        <v>25</v>
      </c>
      <c r="G31" s="37">
        <f t="shared" si="11"/>
        <v>50</v>
      </c>
      <c r="H31" s="37">
        <f t="shared" si="12"/>
        <v>50</v>
      </c>
      <c r="I31" s="89">
        <v>0</v>
      </c>
      <c r="J31" s="92">
        <v>300</v>
      </c>
      <c r="K31" s="90">
        <f t="shared" si="0"/>
        <v>800</v>
      </c>
      <c r="L31" s="28">
        <f t="shared" si="13"/>
        <v>200</v>
      </c>
      <c r="M31" s="28">
        <f t="shared" si="14"/>
        <v>200</v>
      </c>
      <c r="N31" s="29"/>
      <c r="O31" s="30">
        <f t="shared" si="1"/>
        <v>3000</v>
      </c>
      <c r="P31" s="31">
        <f t="shared" si="2"/>
        <v>750</v>
      </c>
      <c r="Q31" s="31">
        <f t="shared" si="3"/>
        <v>750</v>
      </c>
      <c r="R31" s="32"/>
      <c r="S31" s="33">
        <f t="shared" si="4"/>
        <v>8100</v>
      </c>
      <c r="T31" s="34">
        <f t="shared" si="5"/>
        <v>2025</v>
      </c>
      <c r="U31" s="34">
        <f t="shared" si="6"/>
        <v>2025</v>
      </c>
      <c r="V31" s="32"/>
    </row>
    <row r="32" spans="1:22" ht="15" customHeight="1" thickBot="1" x14ac:dyDescent="0.25">
      <c r="A32" s="59" t="s">
        <v>88</v>
      </c>
      <c r="B32" s="40">
        <v>110</v>
      </c>
      <c r="C32" s="41">
        <f t="shared" si="7"/>
        <v>27</v>
      </c>
      <c r="D32" s="41">
        <f t="shared" si="8"/>
        <v>27</v>
      </c>
      <c r="E32" s="41">
        <f t="shared" si="9"/>
        <v>27</v>
      </c>
      <c r="F32" s="41">
        <f t="shared" si="10"/>
        <v>27</v>
      </c>
      <c r="G32" s="41">
        <f t="shared" si="11"/>
        <v>55</v>
      </c>
      <c r="H32" s="41">
        <f t="shared" si="12"/>
        <v>55</v>
      </c>
      <c r="I32" s="56">
        <v>0</v>
      </c>
      <c r="J32" s="93">
        <v>300</v>
      </c>
      <c r="K32" s="90">
        <f t="shared" si="0"/>
        <v>880</v>
      </c>
      <c r="L32" s="28">
        <f t="shared" si="13"/>
        <v>220</v>
      </c>
      <c r="M32" s="28">
        <f t="shared" si="14"/>
        <v>220</v>
      </c>
      <c r="N32" s="29"/>
      <c r="O32" s="30">
        <f t="shared" si="1"/>
        <v>3300</v>
      </c>
      <c r="P32" s="31">
        <f t="shared" si="2"/>
        <v>825</v>
      </c>
      <c r="Q32" s="31">
        <f t="shared" si="3"/>
        <v>825</v>
      </c>
      <c r="R32" s="32"/>
      <c r="S32" s="33">
        <f t="shared" si="4"/>
        <v>8910</v>
      </c>
      <c r="T32" s="34">
        <f t="shared" si="5"/>
        <v>2227</v>
      </c>
      <c r="U32" s="34">
        <f t="shared" si="6"/>
        <v>2227</v>
      </c>
      <c r="V32" s="32"/>
    </row>
    <row r="33" spans="1:22" ht="15" customHeight="1" x14ac:dyDescent="0.2">
      <c r="A33" s="60" t="s">
        <v>89</v>
      </c>
      <c r="B33" s="25">
        <v>120</v>
      </c>
      <c r="C33" s="26">
        <f t="shared" si="7"/>
        <v>30</v>
      </c>
      <c r="D33" s="26">
        <f t="shared" si="8"/>
        <v>30</v>
      </c>
      <c r="E33" s="26">
        <f t="shared" si="9"/>
        <v>30</v>
      </c>
      <c r="F33" s="26">
        <f t="shared" si="10"/>
        <v>30</v>
      </c>
      <c r="G33" s="26">
        <f t="shared" si="11"/>
        <v>60</v>
      </c>
      <c r="H33" s="45">
        <f t="shared" si="12"/>
        <v>60</v>
      </c>
      <c r="I33" s="45">
        <v>0</v>
      </c>
      <c r="J33" s="88">
        <v>360</v>
      </c>
      <c r="K33" s="27">
        <f t="shared" si="0"/>
        <v>960</v>
      </c>
      <c r="L33" s="28">
        <f t="shared" si="13"/>
        <v>240</v>
      </c>
      <c r="M33" s="28">
        <f t="shared" si="14"/>
        <v>240</v>
      </c>
      <c r="N33" s="29"/>
      <c r="O33" s="30">
        <f t="shared" si="1"/>
        <v>3600</v>
      </c>
      <c r="P33" s="31">
        <f t="shared" si="2"/>
        <v>900</v>
      </c>
      <c r="Q33" s="31">
        <f t="shared" si="3"/>
        <v>900</v>
      </c>
      <c r="R33" s="32"/>
      <c r="S33" s="33">
        <f t="shared" si="4"/>
        <v>9720</v>
      </c>
      <c r="T33" s="34">
        <f t="shared" si="5"/>
        <v>2430</v>
      </c>
      <c r="U33" s="34">
        <f t="shared" si="6"/>
        <v>2430</v>
      </c>
      <c r="V33" s="32"/>
    </row>
    <row r="34" spans="1:22" ht="15" customHeight="1" x14ac:dyDescent="0.2">
      <c r="A34" s="61" t="s">
        <v>90</v>
      </c>
      <c r="B34" s="36">
        <v>130</v>
      </c>
      <c r="C34" s="37">
        <f t="shared" si="7"/>
        <v>32</v>
      </c>
      <c r="D34" s="37">
        <f t="shared" si="8"/>
        <v>32</v>
      </c>
      <c r="E34" s="37">
        <f t="shared" si="9"/>
        <v>32</v>
      </c>
      <c r="F34" s="37">
        <f t="shared" si="10"/>
        <v>32</v>
      </c>
      <c r="G34" s="37">
        <f t="shared" si="11"/>
        <v>65</v>
      </c>
      <c r="H34" s="37">
        <f t="shared" si="12"/>
        <v>65</v>
      </c>
      <c r="I34" s="37">
        <v>0</v>
      </c>
      <c r="J34" s="88">
        <v>360</v>
      </c>
      <c r="K34" s="27">
        <f t="shared" si="0"/>
        <v>1040</v>
      </c>
      <c r="L34" s="28">
        <f t="shared" si="13"/>
        <v>260</v>
      </c>
      <c r="M34" s="28">
        <f t="shared" si="14"/>
        <v>260</v>
      </c>
      <c r="N34" s="29"/>
      <c r="O34" s="30">
        <f t="shared" si="1"/>
        <v>3900</v>
      </c>
      <c r="P34" s="31">
        <f t="shared" si="2"/>
        <v>975</v>
      </c>
      <c r="Q34" s="31">
        <f t="shared" si="3"/>
        <v>975</v>
      </c>
      <c r="R34" s="32"/>
      <c r="S34" s="33">
        <f t="shared" si="4"/>
        <v>10530</v>
      </c>
      <c r="T34" s="34">
        <f t="shared" si="5"/>
        <v>2632</v>
      </c>
      <c r="U34" s="34">
        <f t="shared" si="6"/>
        <v>2632</v>
      </c>
      <c r="V34" s="32"/>
    </row>
    <row r="35" spans="1:22" ht="15" customHeight="1" x14ac:dyDescent="0.2">
      <c r="A35" s="61" t="s">
        <v>91</v>
      </c>
      <c r="B35" s="36">
        <v>140</v>
      </c>
      <c r="C35" s="37">
        <f t="shared" si="7"/>
        <v>35</v>
      </c>
      <c r="D35" s="37">
        <f t="shared" si="8"/>
        <v>35</v>
      </c>
      <c r="E35" s="37">
        <f t="shared" si="9"/>
        <v>35</v>
      </c>
      <c r="F35" s="37">
        <f t="shared" si="10"/>
        <v>35</v>
      </c>
      <c r="G35" s="37">
        <f t="shared" si="11"/>
        <v>70</v>
      </c>
      <c r="H35" s="37">
        <f t="shared" si="12"/>
        <v>70</v>
      </c>
      <c r="I35" s="37">
        <v>0</v>
      </c>
      <c r="J35" s="88">
        <v>360</v>
      </c>
      <c r="K35" s="27">
        <f t="shared" si="0"/>
        <v>1120</v>
      </c>
      <c r="L35" s="28">
        <f t="shared" si="13"/>
        <v>280</v>
      </c>
      <c r="M35" s="28">
        <f t="shared" si="14"/>
        <v>280</v>
      </c>
      <c r="N35" s="29"/>
      <c r="O35" s="30">
        <f t="shared" si="1"/>
        <v>4200</v>
      </c>
      <c r="P35" s="31">
        <f t="shared" si="2"/>
        <v>1050</v>
      </c>
      <c r="Q35" s="31">
        <f t="shared" si="3"/>
        <v>1050</v>
      </c>
      <c r="R35" s="32"/>
      <c r="S35" s="33">
        <f t="shared" si="4"/>
        <v>11340</v>
      </c>
      <c r="T35" s="34">
        <f t="shared" si="5"/>
        <v>2835</v>
      </c>
      <c r="U35" s="34">
        <f t="shared" si="6"/>
        <v>2835</v>
      </c>
      <c r="V35" s="32"/>
    </row>
    <row r="36" spans="1:22" ht="15" customHeight="1" x14ac:dyDescent="0.2">
      <c r="A36" s="61" t="s">
        <v>92</v>
      </c>
      <c r="B36" s="36">
        <v>150</v>
      </c>
      <c r="C36" s="37">
        <f t="shared" si="7"/>
        <v>37</v>
      </c>
      <c r="D36" s="37">
        <f t="shared" si="8"/>
        <v>37</v>
      </c>
      <c r="E36" s="37">
        <f t="shared" si="9"/>
        <v>37</v>
      </c>
      <c r="F36" s="37">
        <f t="shared" si="10"/>
        <v>37</v>
      </c>
      <c r="G36" s="37">
        <f t="shared" si="11"/>
        <v>75</v>
      </c>
      <c r="H36" s="37">
        <f t="shared" si="12"/>
        <v>75</v>
      </c>
      <c r="I36" s="37">
        <v>0</v>
      </c>
      <c r="J36" s="88">
        <v>360</v>
      </c>
      <c r="K36" s="27">
        <f t="shared" si="0"/>
        <v>1200</v>
      </c>
      <c r="L36" s="28">
        <f t="shared" si="13"/>
        <v>300</v>
      </c>
      <c r="M36" s="28">
        <f t="shared" si="14"/>
        <v>300</v>
      </c>
      <c r="N36" s="29"/>
      <c r="O36" s="30">
        <f t="shared" si="1"/>
        <v>4500</v>
      </c>
      <c r="P36" s="31">
        <f t="shared" si="2"/>
        <v>1125</v>
      </c>
      <c r="Q36" s="31">
        <f t="shared" si="3"/>
        <v>1125</v>
      </c>
      <c r="R36" s="32"/>
      <c r="S36" s="33">
        <f t="shared" si="4"/>
        <v>12150</v>
      </c>
      <c r="T36" s="34">
        <f t="shared" si="5"/>
        <v>3037</v>
      </c>
      <c r="U36" s="34">
        <f t="shared" si="6"/>
        <v>3037</v>
      </c>
      <c r="V36" s="32"/>
    </row>
    <row r="37" spans="1:22" ht="15" customHeight="1" thickBot="1" x14ac:dyDescent="0.25">
      <c r="A37" s="59" t="s">
        <v>93</v>
      </c>
      <c r="B37" s="40">
        <v>160</v>
      </c>
      <c r="C37" s="41">
        <f t="shared" si="7"/>
        <v>40</v>
      </c>
      <c r="D37" s="41">
        <f t="shared" si="8"/>
        <v>40</v>
      </c>
      <c r="E37" s="41">
        <f t="shared" si="9"/>
        <v>40</v>
      </c>
      <c r="F37" s="41">
        <f t="shared" si="10"/>
        <v>40</v>
      </c>
      <c r="G37" s="41">
        <f t="shared" si="11"/>
        <v>80</v>
      </c>
      <c r="H37" s="41">
        <f t="shared" si="12"/>
        <v>80</v>
      </c>
      <c r="I37" s="41">
        <v>0</v>
      </c>
      <c r="J37" s="88">
        <v>360</v>
      </c>
      <c r="K37" s="62">
        <f t="shared" si="0"/>
        <v>1280</v>
      </c>
      <c r="L37" s="63">
        <f t="shared" si="13"/>
        <v>320</v>
      </c>
      <c r="M37" s="63">
        <f t="shared" si="14"/>
        <v>320</v>
      </c>
      <c r="N37" s="64"/>
      <c r="O37" s="65">
        <f t="shared" si="1"/>
        <v>4800</v>
      </c>
      <c r="P37" s="66">
        <f t="shared" si="2"/>
        <v>1200</v>
      </c>
      <c r="Q37" s="66">
        <f t="shared" si="3"/>
        <v>1200</v>
      </c>
      <c r="R37" s="67"/>
      <c r="S37" s="68">
        <f t="shared" si="4"/>
        <v>12960</v>
      </c>
      <c r="T37" s="69">
        <f t="shared" si="5"/>
        <v>3240</v>
      </c>
      <c r="U37" s="69">
        <f t="shared" si="6"/>
        <v>3240</v>
      </c>
      <c r="V37" s="67"/>
    </row>
    <row r="38" spans="1:22" ht="13.5" thickBot="1" x14ac:dyDescent="0.25">
      <c r="J38" s="70" t="s">
        <v>171</v>
      </c>
      <c r="K38" s="71">
        <v>8</v>
      </c>
      <c r="L38" s="148" t="s">
        <v>325</v>
      </c>
      <c r="M38" s="148" t="s">
        <v>325</v>
      </c>
      <c r="N38" s="70" t="s">
        <v>171</v>
      </c>
      <c r="O38" s="72">
        <v>30</v>
      </c>
      <c r="P38" s="148" t="s">
        <v>325</v>
      </c>
      <c r="Q38" s="148" t="s">
        <v>325</v>
      </c>
      <c r="R38" s="70" t="s">
        <v>171</v>
      </c>
      <c r="S38" s="73">
        <v>81</v>
      </c>
      <c r="T38" s="148" t="s">
        <v>325</v>
      </c>
      <c r="U38" s="148" t="s">
        <v>325</v>
      </c>
    </row>
    <row r="39" spans="1:22" x14ac:dyDescent="0.2">
      <c r="A39" s="122"/>
      <c r="B39" s="122"/>
      <c r="C39" s="122"/>
      <c r="D39" s="122"/>
      <c r="E39" s="122"/>
      <c r="F39" s="122"/>
      <c r="G39" s="122"/>
      <c r="H39" s="122"/>
    </row>
    <row r="40" spans="1:22" ht="13.5" thickBot="1" x14ac:dyDescent="0.25">
      <c r="A40" s="122"/>
      <c r="B40" s="122"/>
      <c r="C40" s="122"/>
      <c r="D40" s="122"/>
      <c r="E40" s="123"/>
      <c r="F40" s="122"/>
      <c r="G40" s="122"/>
      <c r="H40" s="122"/>
      <c r="J40" s="9" t="s">
        <v>165</v>
      </c>
      <c r="K40" s="10" t="s">
        <v>172</v>
      </c>
      <c r="L40" s="10"/>
      <c r="M40" s="10"/>
      <c r="N40" s="10"/>
      <c r="O40" s="5" t="s">
        <v>173</v>
      </c>
      <c r="P40" s="74">
        <v>5</v>
      </c>
    </row>
    <row r="41" spans="1:22" ht="28.5" customHeight="1" thickBot="1" x14ac:dyDescent="0.25">
      <c r="A41" s="117"/>
      <c r="B41" s="117"/>
      <c r="C41" s="117"/>
      <c r="D41" s="122"/>
      <c r="E41" s="297"/>
      <c r="F41" s="297"/>
      <c r="G41" s="297"/>
      <c r="H41" s="133"/>
      <c r="I41" s="75"/>
      <c r="J41" s="76" t="s">
        <v>60</v>
      </c>
      <c r="K41" s="298" t="s">
        <v>61</v>
      </c>
      <c r="L41" s="299"/>
      <c r="M41" s="299"/>
      <c r="N41" s="299"/>
      <c r="O41" s="299"/>
      <c r="P41" s="299"/>
      <c r="Q41" s="300"/>
    </row>
    <row r="42" spans="1:22" ht="57" customHeight="1" thickBot="1" x14ac:dyDescent="0.25">
      <c r="A42" s="124"/>
      <c r="B42" s="78"/>
      <c r="C42" s="118"/>
      <c r="D42" s="122"/>
      <c r="E42" s="125"/>
      <c r="F42" s="301"/>
      <c r="G42" s="301"/>
      <c r="H42" s="134"/>
      <c r="I42" s="77"/>
      <c r="J42" s="79"/>
      <c r="K42" s="80" t="s">
        <v>63</v>
      </c>
      <c r="L42" s="81" t="s">
        <v>64</v>
      </c>
      <c r="M42" s="81" t="s">
        <v>17</v>
      </c>
      <c r="N42" s="82" t="s">
        <v>5</v>
      </c>
      <c r="O42" s="82" t="s">
        <v>65</v>
      </c>
      <c r="P42" s="82" t="s">
        <v>158</v>
      </c>
      <c r="Q42" s="178" t="s">
        <v>23</v>
      </c>
      <c r="R42" s="183" t="s">
        <v>62</v>
      </c>
      <c r="S42" s="130" t="s">
        <v>174</v>
      </c>
      <c r="T42" s="130" t="s">
        <v>175</v>
      </c>
      <c r="U42" s="130" t="s">
        <v>176</v>
      </c>
    </row>
    <row r="43" spans="1:22" ht="14.25" customHeight="1" x14ac:dyDescent="0.2">
      <c r="A43" s="121"/>
      <c r="B43" s="119"/>
      <c r="C43" s="120"/>
      <c r="D43" s="122"/>
      <c r="E43" s="126"/>
      <c r="F43" s="302"/>
      <c r="G43" s="302"/>
      <c r="H43" s="135"/>
      <c r="I43" s="83"/>
      <c r="J43" s="43">
        <v>0</v>
      </c>
      <c r="K43" s="84">
        <f t="shared" ref="K43:K72" si="15">FLOOR(B8*$K$73,0.1)</f>
        <v>9.5</v>
      </c>
      <c r="L43" s="84">
        <f t="shared" ref="L43:L72" si="16">FLOOR(C8*$K$73,0.1)</f>
        <v>1.9000000000000001</v>
      </c>
      <c r="M43" s="84">
        <f t="shared" ref="M43:M72" si="17">FLOOR(D8*$K$73,0.1)</f>
        <v>1.9000000000000001</v>
      </c>
      <c r="N43" s="84">
        <f t="shared" ref="N43:N72" si="18">FLOOR(E8*$K$73,0.1)</f>
        <v>1.9000000000000001</v>
      </c>
      <c r="O43" s="84">
        <f>FLOOR(G8*$K$73,0.1)</f>
        <v>4.7</v>
      </c>
      <c r="P43" s="84">
        <f>FLOOR(H8*$K$73,0.1)</f>
        <v>4.7</v>
      </c>
      <c r="Q43" s="179">
        <f>FLOOR(F8*$K$73,0.1)</f>
        <v>1.9000000000000001</v>
      </c>
      <c r="R43" s="91">
        <v>60</v>
      </c>
      <c r="S43" s="131" t="e">
        <f>1-(#REF!/K43)</f>
        <v>#REF!</v>
      </c>
      <c r="T43" s="131">
        <f t="shared" ref="T43:T72" si="19">1-(L43/K43)</f>
        <v>0.8</v>
      </c>
      <c r="U43" s="131">
        <f t="shared" ref="U43:U72" si="20">1-(N43/K43)</f>
        <v>0.8</v>
      </c>
    </row>
    <row r="44" spans="1:22" ht="15.75" customHeight="1" x14ac:dyDescent="0.2">
      <c r="A44" s="121"/>
      <c r="B44" s="119"/>
      <c r="C44" s="120"/>
      <c r="D44" s="122"/>
      <c r="E44" s="303"/>
      <c r="F44" s="303"/>
      <c r="G44" s="303"/>
      <c r="H44" s="136"/>
      <c r="I44" s="85"/>
      <c r="J44" s="38">
        <v>1</v>
      </c>
      <c r="K44" s="84">
        <f t="shared" si="15"/>
        <v>9.5</v>
      </c>
      <c r="L44" s="84">
        <f t="shared" si="16"/>
        <v>1.9000000000000001</v>
      </c>
      <c r="M44" s="84">
        <f t="shared" si="17"/>
        <v>1.9000000000000001</v>
      </c>
      <c r="N44" s="84">
        <f t="shared" si="18"/>
        <v>1.9000000000000001</v>
      </c>
      <c r="O44" s="84">
        <f t="shared" ref="O44:P44" si="21">FLOOR(G9*$K$73,0.1)</f>
        <v>4.7</v>
      </c>
      <c r="P44" s="84">
        <f t="shared" si="21"/>
        <v>4.7</v>
      </c>
      <c r="Q44" s="179">
        <f t="shared" ref="Q44:Q72" si="22">FLOOR(F9*$K$73,0.1)</f>
        <v>1.9000000000000001</v>
      </c>
      <c r="R44" s="92">
        <v>60</v>
      </c>
      <c r="S44" s="131" t="e">
        <f>1-(#REF!/K44)</f>
        <v>#REF!</v>
      </c>
      <c r="T44" s="131">
        <f t="shared" si="19"/>
        <v>0.8</v>
      </c>
      <c r="U44" s="131">
        <f t="shared" si="20"/>
        <v>0.8</v>
      </c>
    </row>
    <row r="45" spans="1:22" ht="15.75" customHeight="1" x14ac:dyDescent="0.2">
      <c r="A45" s="121"/>
      <c r="B45" s="119"/>
      <c r="C45" s="120"/>
      <c r="D45" s="122"/>
      <c r="E45" s="117"/>
      <c r="F45" s="117"/>
      <c r="G45" s="122"/>
      <c r="H45" s="122"/>
      <c r="J45" s="43" t="s">
        <v>66</v>
      </c>
      <c r="K45" s="84">
        <f t="shared" si="15"/>
        <v>9.5</v>
      </c>
      <c r="L45" s="84">
        <f t="shared" si="16"/>
        <v>1.9000000000000001</v>
      </c>
      <c r="M45" s="84">
        <f t="shared" si="17"/>
        <v>1.9000000000000001</v>
      </c>
      <c r="N45" s="84">
        <f t="shared" si="18"/>
        <v>1.9000000000000001</v>
      </c>
      <c r="O45" s="84">
        <f t="shared" ref="O45:P45" si="23">FLOOR(G10*$K$73,0.1)</f>
        <v>4.7</v>
      </c>
      <c r="P45" s="84">
        <f t="shared" si="23"/>
        <v>4.7</v>
      </c>
      <c r="Q45" s="179">
        <f t="shared" si="22"/>
        <v>1.9000000000000001</v>
      </c>
      <c r="R45" s="92">
        <v>60</v>
      </c>
      <c r="S45" s="131" t="e">
        <f>1-(#REF!/K45)</f>
        <v>#REF!</v>
      </c>
      <c r="T45" s="131">
        <f t="shared" si="19"/>
        <v>0.8</v>
      </c>
      <c r="U45" s="131">
        <f t="shared" si="20"/>
        <v>0.8</v>
      </c>
    </row>
    <row r="46" spans="1:22" ht="15.75" customHeight="1" thickBot="1" x14ac:dyDescent="0.25">
      <c r="A46" s="121"/>
      <c r="B46" s="119"/>
      <c r="C46" s="120"/>
      <c r="D46" s="122"/>
      <c r="E46" s="117"/>
      <c r="F46" s="86"/>
      <c r="G46" s="86"/>
      <c r="H46" s="86"/>
      <c r="I46" s="86"/>
      <c r="J46" s="177" t="s">
        <v>67</v>
      </c>
      <c r="K46" s="172">
        <f t="shared" si="15"/>
        <v>11.4</v>
      </c>
      <c r="L46" s="172">
        <f t="shared" si="16"/>
        <v>2.8000000000000003</v>
      </c>
      <c r="M46" s="172">
        <f t="shared" si="17"/>
        <v>2.8000000000000003</v>
      </c>
      <c r="N46" s="172">
        <f t="shared" si="18"/>
        <v>2.8000000000000003</v>
      </c>
      <c r="O46" s="172">
        <f t="shared" ref="O46:P46" si="24">FLOOR(G11*$K$73,0.1)</f>
        <v>5.7</v>
      </c>
      <c r="P46" s="172">
        <f t="shared" si="24"/>
        <v>5.7</v>
      </c>
      <c r="Q46" s="180">
        <f t="shared" si="22"/>
        <v>2.8000000000000003</v>
      </c>
      <c r="R46" s="92">
        <v>60</v>
      </c>
      <c r="S46" s="131" t="e">
        <f>1-(#REF!/K46)</f>
        <v>#REF!</v>
      </c>
      <c r="T46" s="131">
        <f t="shared" si="19"/>
        <v>0.75438596491228072</v>
      </c>
      <c r="U46" s="131">
        <f t="shared" si="20"/>
        <v>0.75438596491228072</v>
      </c>
    </row>
    <row r="47" spans="1:22" ht="12.75" customHeight="1" x14ac:dyDescent="0.2">
      <c r="A47" s="121"/>
      <c r="B47" s="119"/>
      <c r="C47" s="120"/>
      <c r="D47" s="122"/>
      <c r="E47" s="117"/>
      <c r="F47" s="86"/>
      <c r="G47" s="86"/>
      <c r="H47" s="86"/>
      <c r="I47" s="86"/>
      <c r="J47" s="57" t="s">
        <v>68</v>
      </c>
      <c r="K47" s="175">
        <f t="shared" si="15"/>
        <v>11.4</v>
      </c>
      <c r="L47" s="175">
        <f t="shared" si="16"/>
        <v>2.8000000000000003</v>
      </c>
      <c r="M47" s="175">
        <f t="shared" si="17"/>
        <v>2.8000000000000003</v>
      </c>
      <c r="N47" s="175">
        <f t="shared" si="18"/>
        <v>2.8000000000000003</v>
      </c>
      <c r="O47" s="175">
        <f t="shared" ref="O47:P47" si="25">FLOOR(G12*$K$73,0.1)</f>
        <v>5.7</v>
      </c>
      <c r="P47" s="175">
        <f t="shared" si="25"/>
        <v>5.7</v>
      </c>
      <c r="Q47" s="181">
        <f t="shared" si="22"/>
        <v>2.8000000000000003</v>
      </c>
      <c r="R47" s="184">
        <v>60</v>
      </c>
      <c r="S47" s="131" t="e">
        <f>1-(#REF!/K47)</f>
        <v>#REF!</v>
      </c>
      <c r="T47" s="131">
        <f t="shared" si="19"/>
        <v>0.75438596491228072</v>
      </c>
      <c r="U47" s="131">
        <f t="shared" si="20"/>
        <v>0.75438596491228072</v>
      </c>
    </row>
    <row r="48" spans="1:22" ht="13.5" customHeight="1" x14ac:dyDescent="0.2">
      <c r="A48" s="121"/>
      <c r="B48" s="119"/>
      <c r="C48" s="120"/>
      <c r="D48" s="122"/>
      <c r="E48" s="121"/>
      <c r="F48" s="86"/>
      <c r="G48" s="86"/>
      <c r="H48" s="86"/>
      <c r="I48" s="86"/>
      <c r="J48" s="38" t="s">
        <v>69</v>
      </c>
      <c r="K48" s="84">
        <f t="shared" si="15"/>
        <v>14.200000000000001</v>
      </c>
      <c r="L48" s="84">
        <f t="shared" si="16"/>
        <v>2.8000000000000003</v>
      </c>
      <c r="M48" s="84">
        <f t="shared" si="17"/>
        <v>2.8000000000000003</v>
      </c>
      <c r="N48" s="84">
        <f t="shared" si="18"/>
        <v>2.8000000000000003</v>
      </c>
      <c r="O48" s="84">
        <f t="shared" ref="O48:P48" si="26">FLOOR(G13*$K$73,0.1)</f>
        <v>6.6000000000000005</v>
      </c>
      <c r="P48" s="84">
        <f t="shared" si="26"/>
        <v>6.6000000000000005</v>
      </c>
      <c r="Q48" s="179">
        <f t="shared" si="22"/>
        <v>2.8000000000000003</v>
      </c>
      <c r="R48" s="185">
        <v>120</v>
      </c>
      <c r="S48" s="131" t="e">
        <f>1-(#REF!/K48)</f>
        <v>#REF!</v>
      </c>
      <c r="T48" s="131">
        <f t="shared" si="19"/>
        <v>0.80281690140845074</v>
      </c>
      <c r="U48" s="131">
        <f t="shared" si="20"/>
        <v>0.80281690140845074</v>
      </c>
    </row>
    <row r="49" spans="1:21" ht="12.75" customHeight="1" x14ac:dyDescent="0.2">
      <c r="A49" s="121"/>
      <c r="B49" s="119"/>
      <c r="C49" s="120"/>
      <c r="D49" s="122"/>
      <c r="E49" s="121"/>
      <c r="F49" s="86"/>
      <c r="G49" s="86"/>
      <c r="H49" s="86"/>
      <c r="I49" s="86"/>
      <c r="J49" s="38" t="s">
        <v>70</v>
      </c>
      <c r="K49" s="84">
        <f t="shared" si="15"/>
        <v>16.100000000000001</v>
      </c>
      <c r="L49" s="84">
        <f t="shared" si="16"/>
        <v>3.8000000000000003</v>
      </c>
      <c r="M49" s="84">
        <f t="shared" si="17"/>
        <v>3.8000000000000003</v>
      </c>
      <c r="N49" s="84">
        <f t="shared" si="18"/>
        <v>3.8000000000000003</v>
      </c>
      <c r="O49" s="84">
        <f t="shared" ref="O49:P49" si="27">FLOOR(G14*$K$73,0.1)</f>
        <v>7.6000000000000005</v>
      </c>
      <c r="P49" s="84">
        <f t="shared" si="27"/>
        <v>7.6000000000000005</v>
      </c>
      <c r="Q49" s="179">
        <f t="shared" si="22"/>
        <v>3.8000000000000003</v>
      </c>
      <c r="R49" s="185">
        <v>120</v>
      </c>
      <c r="S49" s="131" t="e">
        <f>1-(#REF!/K49)</f>
        <v>#REF!</v>
      </c>
      <c r="T49" s="131">
        <f t="shared" si="19"/>
        <v>0.7639751552795031</v>
      </c>
      <c r="U49" s="131">
        <f t="shared" si="20"/>
        <v>0.7639751552795031</v>
      </c>
    </row>
    <row r="50" spans="1:21" ht="12.75" customHeight="1" thickBot="1" x14ac:dyDescent="0.25">
      <c r="A50" s="121"/>
      <c r="B50" s="119"/>
      <c r="C50" s="120"/>
      <c r="D50" s="122"/>
      <c r="E50" s="121"/>
      <c r="F50" s="86"/>
      <c r="G50" s="86"/>
      <c r="H50" s="86"/>
      <c r="I50" s="86"/>
      <c r="J50" s="39" t="s">
        <v>71</v>
      </c>
      <c r="K50" s="176">
        <f t="shared" si="15"/>
        <v>18</v>
      </c>
      <c r="L50" s="176">
        <f t="shared" si="16"/>
        <v>3.8000000000000003</v>
      </c>
      <c r="M50" s="176">
        <f t="shared" si="17"/>
        <v>3.8000000000000003</v>
      </c>
      <c r="N50" s="176">
        <f t="shared" si="18"/>
        <v>3.8000000000000003</v>
      </c>
      <c r="O50" s="176">
        <f t="shared" ref="O50:P50" si="28">FLOOR(G15*$K$73,0.1)</f>
        <v>8.5</v>
      </c>
      <c r="P50" s="176">
        <f t="shared" si="28"/>
        <v>8.5</v>
      </c>
      <c r="Q50" s="182">
        <f t="shared" si="22"/>
        <v>3.8000000000000003</v>
      </c>
      <c r="R50" s="186">
        <v>120</v>
      </c>
      <c r="S50" s="131" t="e">
        <f>1-(#REF!/K50)</f>
        <v>#REF!</v>
      </c>
      <c r="T50" s="131">
        <f t="shared" si="19"/>
        <v>0.78888888888888886</v>
      </c>
      <c r="U50" s="131">
        <f t="shared" si="20"/>
        <v>0.78888888888888886</v>
      </c>
    </row>
    <row r="51" spans="1:21" ht="15.75" customHeight="1" x14ac:dyDescent="0.2">
      <c r="A51" s="121"/>
      <c r="B51" s="119"/>
      <c r="C51" s="120"/>
      <c r="D51" s="122"/>
      <c r="E51" s="121"/>
      <c r="F51" s="86"/>
      <c r="G51" s="86"/>
      <c r="H51" s="86"/>
      <c r="I51" s="86"/>
      <c r="J51" s="43" t="s">
        <v>72</v>
      </c>
      <c r="K51" s="84">
        <f t="shared" si="15"/>
        <v>20.900000000000002</v>
      </c>
      <c r="L51" s="84">
        <f t="shared" si="16"/>
        <v>4.7</v>
      </c>
      <c r="M51" s="84">
        <f t="shared" si="17"/>
        <v>4.7</v>
      </c>
      <c r="N51" s="84">
        <f t="shared" si="18"/>
        <v>4.7</v>
      </c>
      <c r="O51" s="84">
        <f t="shared" ref="O51:P51" si="29">FLOOR(G16*$K$73,0.1)</f>
        <v>10.4</v>
      </c>
      <c r="P51" s="84">
        <f t="shared" si="29"/>
        <v>10.4</v>
      </c>
      <c r="Q51" s="179">
        <f t="shared" si="22"/>
        <v>4.7</v>
      </c>
      <c r="R51" s="92">
        <v>180</v>
      </c>
      <c r="S51" s="131" t="e">
        <f>1-(#REF!/K51)</f>
        <v>#REF!</v>
      </c>
      <c r="T51" s="131">
        <f t="shared" si="19"/>
        <v>0.77511961722488043</v>
      </c>
      <c r="U51" s="131">
        <f t="shared" si="20"/>
        <v>0.77511961722488043</v>
      </c>
    </row>
    <row r="52" spans="1:21" ht="15.75" customHeight="1" x14ac:dyDescent="0.2">
      <c r="A52" s="121"/>
      <c r="B52" s="119"/>
      <c r="C52" s="120"/>
      <c r="D52" s="122"/>
      <c r="E52" s="121"/>
      <c r="F52" s="86"/>
      <c r="G52" s="86"/>
      <c r="H52" s="86"/>
      <c r="I52" s="86"/>
      <c r="J52" s="38" t="s">
        <v>73</v>
      </c>
      <c r="K52" s="84">
        <f t="shared" si="15"/>
        <v>22.8</v>
      </c>
      <c r="L52" s="84">
        <f t="shared" si="16"/>
        <v>5.7</v>
      </c>
      <c r="M52" s="84">
        <f t="shared" si="17"/>
        <v>5.7</v>
      </c>
      <c r="N52" s="84">
        <f t="shared" si="18"/>
        <v>5.7</v>
      </c>
      <c r="O52" s="84">
        <f t="shared" ref="O52:P52" si="30">FLOOR(G17*$K$73,0.1)</f>
        <v>11.4</v>
      </c>
      <c r="P52" s="84">
        <f t="shared" si="30"/>
        <v>11.4</v>
      </c>
      <c r="Q52" s="179">
        <f t="shared" si="22"/>
        <v>5.7</v>
      </c>
      <c r="R52" s="92">
        <v>180</v>
      </c>
      <c r="S52" s="131" t="e">
        <f>1-(#REF!/K52)</f>
        <v>#REF!</v>
      </c>
      <c r="T52" s="131">
        <f t="shared" si="19"/>
        <v>0.75</v>
      </c>
      <c r="U52" s="131">
        <f t="shared" si="20"/>
        <v>0.75</v>
      </c>
    </row>
    <row r="53" spans="1:21" ht="13.5" customHeight="1" x14ac:dyDescent="0.2">
      <c r="A53" s="121"/>
      <c r="B53" s="119"/>
      <c r="C53" s="120"/>
      <c r="D53" s="122"/>
      <c r="E53" s="121"/>
      <c r="F53" s="86"/>
      <c r="G53" s="86"/>
      <c r="H53" s="86"/>
      <c r="I53" s="86"/>
      <c r="J53" s="38" t="s">
        <v>74</v>
      </c>
      <c r="K53" s="84">
        <f t="shared" si="15"/>
        <v>24.700000000000003</v>
      </c>
      <c r="L53" s="84">
        <f t="shared" si="16"/>
        <v>5.7</v>
      </c>
      <c r="M53" s="84">
        <f t="shared" si="17"/>
        <v>5.7</v>
      </c>
      <c r="N53" s="84">
        <f t="shared" si="18"/>
        <v>5.7</v>
      </c>
      <c r="O53" s="84">
        <f t="shared" ref="O53:P53" si="31">FLOOR(G18*$K$73,0.1)</f>
        <v>12.3</v>
      </c>
      <c r="P53" s="84">
        <f t="shared" si="31"/>
        <v>12.3</v>
      </c>
      <c r="Q53" s="179">
        <f t="shared" si="22"/>
        <v>5.7</v>
      </c>
      <c r="R53" s="92">
        <v>180</v>
      </c>
      <c r="S53" s="131" t="e">
        <f>1-(#REF!/K53)</f>
        <v>#REF!</v>
      </c>
      <c r="T53" s="131">
        <f t="shared" si="19"/>
        <v>0.76923076923076927</v>
      </c>
      <c r="U53" s="131">
        <f t="shared" si="20"/>
        <v>0.76923076923076927</v>
      </c>
    </row>
    <row r="54" spans="1:21" ht="15.75" customHeight="1" x14ac:dyDescent="0.2">
      <c r="A54" s="121"/>
      <c r="B54" s="119"/>
      <c r="C54" s="120"/>
      <c r="D54" s="122"/>
      <c r="E54" s="121"/>
      <c r="F54" s="86"/>
      <c r="G54" s="86"/>
      <c r="H54" s="86"/>
      <c r="I54" s="86"/>
      <c r="J54" s="38" t="s">
        <v>75</v>
      </c>
      <c r="K54" s="84">
        <f t="shared" si="15"/>
        <v>26.6</v>
      </c>
      <c r="L54" s="84">
        <f t="shared" si="16"/>
        <v>6.6000000000000005</v>
      </c>
      <c r="M54" s="84">
        <f t="shared" si="17"/>
        <v>6.6000000000000005</v>
      </c>
      <c r="N54" s="84">
        <f t="shared" si="18"/>
        <v>6.6000000000000005</v>
      </c>
      <c r="O54" s="84">
        <f t="shared" ref="O54:P54" si="32">FLOOR(G19*$K$73,0.1)</f>
        <v>13.3</v>
      </c>
      <c r="P54" s="84">
        <f t="shared" si="32"/>
        <v>13.3</v>
      </c>
      <c r="Q54" s="179">
        <f t="shared" si="22"/>
        <v>6.6000000000000005</v>
      </c>
      <c r="R54" s="92">
        <v>180</v>
      </c>
      <c r="S54" s="131" t="e">
        <f>1-(#REF!/K54)</f>
        <v>#REF!</v>
      </c>
      <c r="T54" s="131">
        <f t="shared" si="19"/>
        <v>0.75187969924812026</v>
      </c>
      <c r="U54" s="131">
        <f t="shared" si="20"/>
        <v>0.75187969924812026</v>
      </c>
    </row>
    <row r="55" spans="1:21" ht="15.75" customHeight="1" x14ac:dyDescent="0.2">
      <c r="A55" s="121"/>
      <c r="B55" s="119"/>
      <c r="C55" s="120"/>
      <c r="D55" s="122"/>
      <c r="E55" s="121"/>
      <c r="F55" s="86"/>
      <c r="G55" s="86"/>
      <c r="H55" s="86"/>
      <c r="I55" s="86"/>
      <c r="J55" s="38" t="s">
        <v>76</v>
      </c>
      <c r="K55" s="84">
        <f t="shared" si="15"/>
        <v>28.5</v>
      </c>
      <c r="L55" s="84">
        <f t="shared" si="16"/>
        <v>6.6000000000000005</v>
      </c>
      <c r="M55" s="84">
        <f t="shared" si="17"/>
        <v>6.6000000000000005</v>
      </c>
      <c r="N55" s="84">
        <f t="shared" si="18"/>
        <v>6.6000000000000005</v>
      </c>
      <c r="O55" s="84">
        <f t="shared" ref="O55:P55" si="33">FLOOR(G20*$K$73,0.1)</f>
        <v>14.200000000000001</v>
      </c>
      <c r="P55" s="84">
        <f t="shared" si="33"/>
        <v>14.200000000000001</v>
      </c>
      <c r="Q55" s="179">
        <f t="shared" si="22"/>
        <v>6.6000000000000005</v>
      </c>
      <c r="R55" s="92">
        <v>180</v>
      </c>
      <c r="S55" s="131" t="e">
        <f>1-(#REF!/K55)</f>
        <v>#REF!</v>
      </c>
      <c r="T55" s="131">
        <f t="shared" si="19"/>
        <v>0.76842105263157889</v>
      </c>
      <c r="U55" s="131">
        <f t="shared" si="20"/>
        <v>0.76842105263157889</v>
      </c>
    </row>
    <row r="56" spans="1:21" ht="15.75" customHeight="1" x14ac:dyDescent="0.2">
      <c r="A56" s="121"/>
      <c r="B56" s="119"/>
      <c r="C56" s="120"/>
      <c r="D56" s="122"/>
      <c r="E56" s="121"/>
      <c r="F56" s="86"/>
      <c r="G56" s="86"/>
      <c r="H56" s="86"/>
      <c r="I56" s="86"/>
      <c r="J56" s="38" t="s">
        <v>77</v>
      </c>
      <c r="K56" s="84">
        <f t="shared" si="15"/>
        <v>32.300000000000004</v>
      </c>
      <c r="L56" s="84">
        <f t="shared" si="16"/>
        <v>7.6000000000000005</v>
      </c>
      <c r="M56" s="84">
        <f t="shared" si="17"/>
        <v>7.6000000000000005</v>
      </c>
      <c r="N56" s="84">
        <f t="shared" si="18"/>
        <v>7.6000000000000005</v>
      </c>
      <c r="O56" s="84">
        <f t="shared" ref="O56:P56" si="34">FLOOR(G21*$K$73,0.1)</f>
        <v>16.100000000000001</v>
      </c>
      <c r="P56" s="84">
        <f t="shared" si="34"/>
        <v>16.100000000000001</v>
      </c>
      <c r="Q56" s="179">
        <f t="shared" si="22"/>
        <v>7.6000000000000005</v>
      </c>
      <c r="R56" s="92">
        <v>180</v>
      </c>
      <c r="S56" s="131" t="e">
        <f>1-(#REF!/K56)</f>
        <v>#REF!</v>
      </c>
      <c r="T56" s="131">
        <f t="shared" si="19"/>
        <v>0.76470588235294112</v>
      </c>
      <c r="U56" s="131">
        <f t="shared" si="20"/>
        <v>0.76470588235294112</v>
      </c>
    </row>
    <row r="57" spans="1:21" ht="15.75" customHeight="1" thickBot="1" x14ac:dyDescent="0.25">
      <c r="A57" s="121"/>
      <c r="B57" s="119"/>
      <c r="C57" s="120"/>
      <c r="D57" s="122"/>
      <c r="E57" s="121"/>
      <c r="F57" s="86"/>
      <c r="G57" s="86"/>
      <c r="H57" s="86"/>
      <c r="I57" s="86"/>
      <c r="J57" s="177" t="s">
        <v>78</v>
      </c>
      <c r="K57" s="172">
        <f t="shared" si="15"/>
        <v>36.1</v>
      </c>
      <c r="L57" s="172">
        <f t="shared" si="16"/>
        <v>8.5</v>
      </c>
      <c r="M57" s="172">
        <f t="shared" si="17"/>
        <v>8.5</v>
      </c>
      <c r="N57" s="172">
        <f t="shared" si="18"/>
        <v>8.5</v>
      </c>
      <c r="O57" s="172">
        <f t="shared" ref="O57:P57" si="35">FLOOR(G22*$K$73,0.1)</f>
        <v>18</v>
      </c>
      <c r="P57" s="172">
        <f t="shared" si="35"/>
        <v>18</v>
      </c>
      <c r="Q57" s="180">
        <f t="shared" si="22"/>
        <v>8.5</v>
      </c>
      <c r="R57" s="92">
        <v>180</v>
      </c>
      <c r="S57" s="131" t="e">
        <f>1-(#REF!/K57)</f>
        <v>#REF!</v>
      </c>
      <c r="T57" s="131">
        <f t="shared" si="19"/>
        <v>0.76454293628808867</v>
      </c>
      <c r="U57" s="131">
        <f t="shared" si="20"/>
        <v>0.76454293628808867</v>
      </c>
    </row>
    <row r="58" spans="1:21" ht="15.75" customHeight="1" x14ac:dyDescent="0.2">
      <c r="A58" s="121"/>
      <c r="B58" s="119"/>
      <c r="C58" s="120"/>
      <c r="D58" s="122"/>
      <c r="E58" s="121"/>
      <c r="F58" s="86"/>
      <c r="G58" s="86"/>
      <c r="H58" s="86"/>
      <c r="I58" s="86"/>
      <c r="J58" s="57" t="s">
        <v>79</v>
      </c>
      <c r="K58" s="175">
        <f t="shared" si="15"/>
        <v>41.800000000000004</v>
      </c>
      <c r="L58" s="175">
        <f t="shared" si="16"/>
        <v>10.4</v>
      </c>
      <c r="M58" s="175">
        <f t="shared" si="17"/>
        <v>10.4</v>
      </c>
      <c r="N58" s="175">
        <f t="shared" si="18"/>
        <v>10.4</v>
      </c>
      <c r="O58" s="175">
        <f t="shared" ref="O58:P58" si="36">FLOOR(G23*$K$73,0.1)</f>
        <v>20.900000000000002</v>
      </c>
      <c r="P58" s="175">
        <f t="shared" si="36"/>
        <v>20.900000000000002</v>
      </c>
      <c r="Q58" s="181">
        <f t="shared" si="22"/>
        <v>10.4</v>
      </c>
      <c r="R58" s="184">
        <v>240</v>
      </c>
      <c r="S58" s="131" t="e">
        <f>1-(#REF!/K58)</f>
        <v>#REF!</v>
      </c>
      <c r="T58" s="131">
        <f t="shared" si="19"/>
        <v>0.75119617224880386</v>
      </c>
      <c r="U58" s="131">
        <f t="shared" si="20"/>
        <v>0.75119617224880386</v>
      </c>
    </row>
    <row r="59" spans="1:21" ht="15.75" customHeight="1" x14ac:dyDescent="0.2">
      <c r="A59" s="121"/>
      <c r="B59" s="119"/>
      <c r="C59" s="120"/>
      <c r="D59" s="122"/>
      <c r="E59" s="121"/>
      <c r="F59" s="86"/>
      <c r="G59" s="86"/>
      <c r="H59" s="86"/>
      <c r="I59" s="86"/>
      <c r="J59" s="38" t="s">
        <v>80</v>
      </c>
      <c r="K59" s="84">
        <f t="shared" si="15"/>
        <v>47.5</v>
      </c>
      <c r="L59" s="84">
        <f t="shared" si="16"/>
        <v>11.4</v>
      </c>
      <c r="M59" s="84">
        <f t="shared" si="17"/>
        <v>11.4</v>
      </c>
      <c r="N59" s="84">
        <f t="shared" si="18"/>
        <v>11.4</v>
      </c>
      <c r="O59" s="84">
        <f t="shared" ref="O59:P59" si="37">FLOOR(G24*$K$73,0.1)</f>
        <v>23.700000000000003</v>
      </c>
      <c r="P59" s="84">
        <f t="shared" si="37"/>
        <v>23.700000000000003</v>
      </c>
      <c r="Q59" s="179">
        <f t="shared" si="22"/>
        <v>11.4</v>
      </c>
      <c r="R59" s="185">
        <v>240</v>
      </c>
      <c r="S59" s="131" t="e">
        <f>1-(#REF!/K59)</f>
        <v>#REF!</v>
      </c>
      <c r="T59" s="131">
        <f t="shared" si="19"/>
        <v>0.76</v>
      </c>
      <c r="U59" s="131">
        <f t="shared" si="20"/>
        <v>0.76</v>
      </c>
    </row>
    <row r="60" spans="1:21" ht="15.75" customHeight="1" x14ac:dyDescent="0.2">
      <c r="A60" s="121"/>
      <c r="B60" s="119"/>
      <c r="C60" s="120"/>
      <c r="D60" s="122"/>
      <c r="E60" s="121"/>
      <c r="F60" s="86"/>
      <c r="G60" s="86"/>
      <c r="H60" s="86"/>
      <c r="I60" s="86"/>
      <c r="J60" s="38" t="s">
        <v>81</v>
      </c>
      <c r="K60" s="84">
        <f t="shared" si="15"/>
        <v>52.2</v>
      </c>
      <c r="L60" s="84">
        <f t="shared" si="16"/>
        <v>12.3</v>
      </c>
      <c r="M60" s="84">
        <f t="shared" si="17"/>
        <v>12.3</v>
      </c>
      <c r="N60" s="84">
        <f t="shared" si="18"/>
        <v>12.3</v>
      </c>
      <c r="O60" s="84">
        <f t="shared" ref="O60:P60" si="38">FLOOR(G25*$K$73,0.1)</f>
        <v>25.6</v>
      </c>
      <c r="P60" s="84">
        <f t="shared" si="38"/>
        <v>25.6</v>
      </c>
      <c r="Q60" s="179">
        <f t="shared" si="22"/>
        <v>12.3</v>
      </c>
      <c r="R60" s="185">
        <v>240</v>
      </c>
      <c r="S60" s="131" t="e">
        <f>1-(#REF!/K60)</f>
        <v>#REF!</v>
      </c>
      <c r="T60" s="131">
        <f t="shared" si="19"/>
        <v>0.76436781609195403</v>
      </c>
      <c r="U60" s="131">
        <f t="shared" si="20"/>
        <v>0.76436781609195403</v>
      </c>
    </row>
    <row r="61" spans="1:21" ht="15.75" customHeight="1" x14ac:dyDescent="0.2">
      <c r="A61" s="121"/>
      <c r="B61" s="119"/>
      <c r="C61" s="120"/>
      <c r="D61" s="122"/>
      <c r="E61" s="121"/>
      <c r="F61" s="86"/>
      <c r="G61" s="86"/>
      <c r="H61" s="86"/>
      <c r="I61" s="86"/>
      <c r="J61" s="38" t="s">
        <v>82</v>
      </c>
      <c r="K61" s="84">
        <f t="shared" si="15"/>
        <v>57</v>
      </c>
      <c r="L61" s="84">
        <f t="shared" si="16"/>
        <v>14.200000000000001</v>
      </c>
      <c r="M61" s="84">
        <f t="shared" si="17"/>
        <v>14.200000000000001</v>
      </c>
      <c r="N61" s="84">
        <f t="shared" si="18"/>
        <v>14.200000000000001</v>
      </c>
      <c r="O61" s="84">
        <f t="shared" ref="O61:P61" si="39">FLOOR(G26*$K$73,0.1)</f>
        <v>28.5</v>
      </c>
      <c r="P61" s="84">
        <f t="shared" si="39"/>
        <v>28.5</v>
      </c>
      <c r="Q61" s="179">
        <f t="shared" si="22"/>
        <v>14.200000000000001</v>
      </c>
      <c r="R61" s="185">
        <v>240</v>
      </c>
      <c r="S61" s="131" t="e">
        <f>1-(#REF!/K61)</f>
        <v>#REF!</v>
      </c>
      <c r="T61" s="131">
        <f t="shared" si="19"/>
        <v>0.75087719298245614</v>
      </c>
      <c r="U61" s="131">
        <f t="shared" si="20"/>
        <v>0.75087719298245614</v>
      </c>
    </row>
    <row r="62" spans="1:21" ht="15.75" customHeight="1" x14ac:dyDescent="0.2">
      <c r="A62" s="121"/>
      <c r="B62" s="119"/>
      <c r="C62" s="120"/>
      <c r="D62" s="122"/>
      <c r="E62" s="121"/>
      <c r="F62" s="86"/>
      <c r="G62" s="86"/>
      <c r="H62" s="86"/>
      <c r="I62" s="86"/>
      <c r="J62" s="38" t="s">
        <v>83</v>
      </c>
      <c r="K62" s="84">
        <f t="shared" si="15"/>
        <v>61.7</v>
      </c>
      <c r="L62" s="84">
        <f t="shared" si="16"/>
        <v>15.200000000000001</v>
      </c>
      <c r="M62" s="84">
        <f t="shared" si="17"/>
        <v>15.200000000000001</v>
      </c>
      <c r="N62" s="84">
        <f t="shared" si="18"/>
        <v>15.200000000000001</v>
      </c>
      <c r="O62" s="84">
        <f t="shared" ref="O62:P62" si="40">FLOOR(G27*$K$73,0.1)</f>
        <v>30.400000000000002</v>
      </c>
      <c r="P62" s="84">
        <f t="shared" si="40"/>
        <v>30.400000000000002</v>
      </c>
      <c r="Q62" s="179">
        <f t="shared" si="22"/>
        <v>15.200000000000001</v>
      </c>
      <c r="R62" s="185">
        <v>240</v>
      </c>
      <c r="S62" s="131" t="e">
        <f>1-(#REF!/K62)</f>
        <v>#REF!</v>
      </c>
      <c r="T62" s="131">
        <f t="shared" si="19"/>
        <v>0.75364667747163694</v>
      </c>
      <c r="U62" s="131">
        <f t="shared" si="20"/>
        <v>0.75364667747163694</v>
      </c>
    </row>
    <row r="63" spans="1:21" ht="15.75" customHeight="1" thickBot="1" x14ac:dyDescent="0.25">
      <c r="A63" s="121"/>
      <c r="B63" s="119"/>
      <c r="C63" s="120"/>
      <c r="D63" s="122"/>
      <c r="E63" s="121"/>
      <c r="F63" s="86"/>
      <c r="G63" s="86"/>
      <c r="H63" s="86"/>
      <c r="I63" s="86"/>
      <c r="J63" s="39" t="s">
        <v>84</v>
      </c>
      <c r="K63" s="176">
        <f t="shared" si="15"/>
        <v>66.5</v>
      </c>
      <c r="L63" s="176">
        <f t="shared" si="16"/>
        <v>16.100000000000001</v>
      </c>
      <c r="M63" s="176">
        <f t="shared" si="17"/>
        <v>16.100000000000001</v>
      </c>
      <c r="N63" s="176">
        <f t="shared" si="18"/>
        <v>16.100000000000001</v>
      </c>
      <c r="O63" s="176">
        <f t="shared" ref="O63:P63" si="41">FLOOR(G28*$K$73,0.1)</f>
        <v>33.200000000000003</v>
      </c>
      <c r="P63" s="176">
        <f t="shared" si="41"/>
        <v>33.200000000000003</v>
      </c>
      <c r="Q63" s="182">
        <f t="shared" si="22"/>
        <v>16.100000000000001</v>
      </c>
      <c r="R63" s="186">
        <v>240</v>
      </c>
      <c r="S63" s="131" t="e">
        <f>1-(#REF!/K63)</f>
        <v>#REF!</v>
      </c>
      <c r="T63" s="131">
        <f t="shared" si="19"/>
        <v>0.75789473684210518</v>
      </c>
      <c r="U63" s="131">
        <f t="shared" si="20"/>
        <v>0.75789473684210518</v>
      </c>
    </row>
    <row r="64" spans="1:21" ht="15.75" customHeight="1" x14ac:dyDescent="0.2">
      <c r="A64" s="121"/>
      <c r="B64" s="119"/>
      <c r="C64" s="120"/>
      <c r="D64" s="122"/>
      <c r="E64" s="121"/>
      <c r="F64" s="86"/>
      <c r="G64" s="86"/>
      <c r="H64" s="86"/>
      <c r="I64" s="86"/>
      <c r="J64" s="43" t="s">
        <v>85</v>
      </c>
      <c r="K64" s="84">
        <f t="shared" si="15"/>
        <v>76</v>
      </c>
      <c r="L64" s="84">
        <f t="shared" si="16"/>
        <v>19</v>
      </c>
      <c r="M64" s="84">
        <f t="shared" si="17"/>
        <v>19</v>
      </c>
      <c r="N64" s="84">
        <f t="shared" si="18"/>
        <v>19</v>
      </c>
      <c r="O64" s="84">
        <f t="shared" ref="O64:P64" si="42">FLOOR(G29*$K$73,0.1)</f>
        <v>38</v>
      </c>
      <c r="P64" s="84">
        <f t="shared" si="42"/>
        <v>38</v>
      </c>
      <c r="Q64" s="179">
        <f t="shared" si="22"/>
        <v>19</v>
      </c>
      <c r="R64" s="92">
        <v>300</v>
      </c>
      <c r="S64" s="131" t="e">
        <f>1-(#REF!/K64)</f>
        <v>#REF!</v>
      </c>
      <c r="T64" s="131">
        <f t="shared" si="19"/>
        <v>0.75</v>
      </c>
      <c r="U64" s="131">
        <f t="shared" si="20"/>
        <v>0.75</v>
      </c>
    </row>
    <row r="65" spans="1:21" ht="15.75" customHeight="1" x14ac:dyDescent="0.2">
      <c r="A65" s="121"/>
      <c r="B65" s="119"/>
      <c r="C65" s="120"/>
      <c r="D65" s="122"/>
      <c r="E65" s="121"/>
      <c r="F65" s="86"/>
      <c r="G65" s="86"/>
      <c r="H65" s="86"/>
      <c r="I65" s="86"/>
      <c r="J65" s="38" t="s">
        <v>86</v>
      </c>
      <c r="K65" s="84">
        <f t="shared" si="15"/>
        <v>85.5</v>
      </c>
      <c r="L65" s="84">
        <f t="shared" si="16"/>
        <v>20.900000000000002</v>
      </c>
      <c r="M65" s="84">
        <f t="shared" si="17"/>
        <v>20.900000000000002</v>
      </c>
      <c r="N65" s="84">
        <f t="shared" si="18"/>
        <v>20.900000000000002</v>
      </c>
      <c r="O65" s="84">
        <f t="shared" ref="O65:P65" si="43">FLOOR(G30*$K$73,0.1)</f>
        <v>42.7</v>
      </c>
      <c r="P65" s="84">
        <f t="shared" si="43"/>
        <v>42.7</v>
      </c>
      <c r="Q65" s="179">
        <f t="shared" si="22"/>
        <v>20.900000000000002</v>
      </c>
      <c r="R65" s="92">
        <v>300</v>
      </c>
      <c r="S65" s="131" t="e">
        <f>1-(#REF!/K65)</f>
        <v>#REF!</v>
      </c>
      <c r="T65" s="131">
        <f t="shared" si="19"/>
        <v>0.75555555555555554</v>
      </c>
      <c r="U65" s="131">
        <f t="shared" si="20"/>
        <v>0.75555555555555554</v>
      </c>
    </row>
    <row r="66" spans="1:21" ht="15.75" customHeight="1" x14ac:dyDescent="0.2">
      <c r="A66" s="121"/>
      <c r="B66" s="119"/>
      <c r="C66" s="120"/>
      <c r="D66" s="122"/>
      <c r="E66" s="121"/>
      <c r="F66" s="86"/>
      <c r="G66" s="86"/>
      <c r="H66" s="86"/>
      <c r="I66" s="86"/>
      <c r="J66" s="38" t="s">
        <v>87</v>
      </c>
      <c r="K66" s="84">
        <f t="shared" si="15"/>
        <v>95</v>
      </c>
      <c r="L66" s="84">
        <f t="shared" si="16"/>
        <v>23.700000000000003</v>
      </c>
      <c r="M66" s="84">
        <f t="shared" si="17"/>
        <v>23.700000000000003</v>
      </c>
      <c r="N66" s="84">
        <f t="shared" si="18"/>
        <v>23.700000000000003</v>
      </c>
      <c r="O66" s="84">
        <f t="shared" ref="O66:P66" si="44">FLOOR(G31*$K$73,0.1)</f>
        <v>47.5</v>
      </c>
      <c r="P66" s="84">
        <f t="shared" si="44"/>
        <v>47.5</v>
      </c>
      <c r="Q66" s="179">
        <f t="shared" si="22"/>
        <v>23.700000000000003</v>
      </c>
      <c r="R66" s="92">
        <v>300</v>
      </c>
      <c r="S66" s="131" t="e">
        <f>1-(#REF!/K66)</f>
        <v>#REF!</v>
      </c>
      <c r="T66" s="131">
        <f t="shared" si="19"/>
        <v>0.75052631578947371</v>
      </c>
      <c r="U66" s="131">
        <f t="shared" si="20"/>
        <v>0.75052631578947371</v>
      </c>
    </row>
    <row r="67" spans="1:21" ht="15.75" customHeight="1" thickBot="1" x14ac:dyDescent="0.25">
      <c r="A67" s="121"/>
      <c r="B67" s="119"/>
      <c r="C67" s="120"/>
      <c r="D67" s="122"/>
      <c r="E67" s="121"/>
      <c r="F67" s="86"/>
      <c r="G67" s="86"/>
      <c r="H67" s="86"/>
      <c r="I67" s="86"/>
      <c r="J67" s="87" t="s">
        <v>88</v>
      </c>
      <c r="K67" s="172">
        <f t="shared" si="15"/>
        <v>104.5</v>
      </c>
      <c r="L67" s="172">
        <f t="shared" si="16"/>
        <v>25.6</v>
      </c>
      <c r="M67" s="172">
        <f t="shared" si="17"/>
        <v>25.6</v>
      </c>
      <c r="N67" s="172">
        <f t="shared" si="18"/>
        <v>25.6</v>
      </c>
      <c r="O67" s="172">
        <f t="shared" ref="O67:P67" si="45">FLOOR(G32*$K$73,0.1)</f>
        <v>52.2</v>
      </c>
      <c r="P67" s="172">
        <f t="shared" si="45"/>
        <v>52.2</v>
      </c>
      <c r="Q67" s="180">
        <f t="shared" si="22"/>
        <v>25.6</v>
      </c>
      <c r="R67" s="92">
        <v>300</v>
      </c>
      <c r="S67" s="131" t="e">
        <f>1-(#REF!/K67)</f>
        <v>#REF!</v>
      </c>
      <c r="T67" s="131">
        <f t="shared" si="19"/>
        <v>0.75502392344497604</v>
      </c>
      <c r="U67" s="131">
        <f t="shared" si="20"/>
        <v>0.75502392344497604</v>
      </c>
    </row>
    <row r="68" spans="1:21" ht="15.75" customHeight="1" x14ac:dyDescent="0.2">
      <c r="A68" s="121"/>
      <c r="B68" s="119"/>
      <c r="C68" s="120"/>
      <c r="D68" s="122"/>
      <c r="E68" s="121"/>
      <c r="F68" s="86"/>
      <c r="G68" s="86"/>
      <c r="H68" s="86"/>
      <c r="I68" s="86"/>
      <c r="J68" s="60" t="s">
        <v>89</v>
      </c>
      <c r="K68" s="175">
        <f t="shared" si="15"/>
        <v>114</v>
      </c>
      <c r="L68" s="175">
        <f t="shared" si="16"/>
        <v>28.5</v>
      </c>
      <c r="M68" s="175">
        <f t="shared" si="17"/>
        <v>28.5</v>
      </c>
      <c r="N68" s="175">
        <f t="shared" si="18"/>
        <v>28.5</v>
      </c>
      <c r="O68" s="175">
        <f t="shared" ref="O68:P68" si="46">FLOOR(G33*$K$73,0.1)</f>
        <v>57</v>
      </c>
      <c r="P68" s="175">
        <f t="shared" si="46"/>
        <v>57</v>
      </c>
      <c r="Q68" s="181">
        <f t="shared" si="22"/>
        <v>28.5</v>
      </c>
      <c r="R68" s="184">
        <v>360</v>
      </c>
      <c r="S68" s="131" t="e">
        <f>1-(#REF!/K68)</f>
        <v>#REF!</v>
      </c>
      <c r="T68" s="131">
        <f t="shared" si="19"/>
        <v>0.75</v>
      </c>
      <c r="U68" s="131">
        <f t="shared" si="20"/>
        <v>0.75</v>
      </c>
    </row>
    <row r="69" spans="1:21" ht="12.75" customHeight="1" x14ac:dyDescent="0.2">
      <c r="A69" s="121"/>
      <c r="B69" s="119"/>
      <c r="C69" s="120"/>
      <c r="D69" s="122"/>
      <c r="E69" s="121"/>
      <c r="F69" s="86"/>
      <c r="G69" s="86"/>
      <c r="H69" s="86"/>
      <c r="I69" s="86"/>
      <c r="J69" s="61" t="s">
        <v>90</v>
      </c>
      <c r="K69" s="84">
        <f t="shared" si="15"/>
        <v>123.5</v>
      </c>
      <c r="L69" s="84">
        <f t="shared" si="16"/>
        <v>30.400000000000002</v>
      </c>
      <c r="M69" s="84">
        <f t="shared" si="17"/>
        <v>30.400000000000002</v>
      </c>
      <c r="N69" s="84">
        <f t="shared" si="18"/>
        <v>30.400000000000002</v>
      </c>
      <c r="O69" s="84">
        <f t="shared" ref="O69:P69" si="47">FLOOR(G34*$K$73,0.1)</f>
        <v>61.7</v>
      </c>
      <c r="P69" s="84">
        <f t="shared" si="47"/>
        <v>61.7</v>
      </c>
      <c r="Q69" s="179">
        <f t="shared" si="22"/>
        <v>30.400000000000002</v>
      </c>
      <c r="R69" s="185">
        <v>360</v>
      </c>
      <c r="S69" s="131" t="e">
        <f>1-(#REF!/K69)</f>
        <v>#REF!</v>
      </c>
      <c r="T69" s="131">
        <f t="shared" si="19"/>
        <v>0.75384615384615383</v>
      </c>
      <c r="U69" s="131">
        <f t="shared" si="20"/>
        <v>0.75384615384615383</v>
      </c>
    </row>
    <row r="70" spans="1:21" ht="12.75" customHeight="1" x14ac:dyDescent="0.2">
      <c r="A70" s="121"/>
      <c r="B70" s="119"/>
      <c r="C70" s="120"/>
      <c r="D70" s="122"/>
      <c r="E70" s="121"/>
      <c r="F70" s="86"/>
      <c r="G70" s="86"/>
      <c r="H70" s="86"/>
      <c r="I70" s="86"/>
      <c r="J70" s="61" t="s">
        <v>91</v>
      </c>
      <c r="K70" s="84">
        <f t="shared" si="15"/>
        <v>133</v>
      </c>
      <c r="L70" s="84">
        <f t="shared" si="16"/>
        <v>33.200000000000003</v>
      </c>
      <c r="M70" s="84">
        <f t="shared" si="17"/>
        <v>33.200000000000003</v>
      </c>
      <c r="N70" s="84">
        <f t="shared" si="18"/>
        <v>33.200000000000003</v>
      </c>
      <c r="O70" s="84">
        <f t="shared" ref="O70:P70" si="48">FLOOR(G35*$K$73,0.1)</f>
        <v>66.5</v>
      </c>
      <c r="P70" s="84">
        <f t="shared" si="48"/>
        <v>66.5</v>
      </c>
      <c r="Q70" s="179">
        <f t="shared" si="22"/>
        <v>33.200000000000003</v>
      </c>
      <c r="R70" s="185">
        <v>360</v>
      </c>
      <c r="S70" s="131" t="e">
        <f>1-(#REF!/K70)</f>
        <v>#REF!</v>
      </c>
      <c r="T70" s="131">
        <f t="shared" si="19"/>
        <v>0.75037593984962403</v>
      </c>
      <c r="U70" s="131">
        <f t="shared" si="20"/>
        <v>0.75037593984962403</v>
      </c>
    </row>
    <row r="71" spans="1:21" ht="12.75" customHeight="1" x14ac:dyDescent="0.2">
      <c r="A71" s="121"/>
      <c r="B71" s="119"/>
      <c r="C71" s="120"/>
      <c r="D71" s="122"/>
      <c r="E71" s="121"/>
      <c r="F71" s="86"/>
      <c r="G71" s="86"/>
      <c r="H71" s="86"/>
      <c r="I71" s="86"/>
      <c r="J71" s="61" t="s">
        <v>92</v>
      </c>
      <c r="K71" s="84">
        <f t="shared" si="15"/>
        <v>142.5</v>
      </c>
      <c r="L71" s="84">
        <f t="shared" si="16"/>
        <v>35.1</v>
      </c>
      <c r="M71" s="84">
        <f t="shared" si="17"/>
        <v>35.1</v>
      </c>
      <c r="N71" s="84">
        <f t="shared" si="18"/>
        <v>35.1</v>
      </c>
      <c r="O71" s="84">
        <f t="shared" ref="O71:P71" si="49">FLOOR(G36*$K$73,0.1)</f>
        <v>71.2</v>
      </c>
      <c r="P71" s="84">
        <f t="shared" si="49"/>
        <v>71.2</v>
      </c>
      <c r="Q71" s="179">
        <f t="shared" si="22"/>
        <v>35.1</v>
      </c>
      <c r="R71" s="185">
        <v>360</v>
      </c>
      <c r="S71" s="131" t="e">
        <f>1-(#REF!/K71)</f>
        <v>#REF!</v>
      </c>
      <c r="T71" s="131">
        <f t="shared" si="19"/>
        <v>0.75368421052631573</v>
      </c>
      <c r="U71" s="131">
        <f t="shared" si="20"/>
        <v>0.75368421052631573</v>
      </c>
    </row>
    <row r="72" spans="1:21" ht="13.5" customHeight="1" thickBot="1" x14ac:dyDescent="0.25">
      <c r="A72" s="121"/>
      <c r="B72" s="119"/>
      <c r="C72" s="120"/>
      <c r="D72" s="122"/>
      <c r="E72" s="121"/>
      <c r="F72" s="86"/>
      <c r="G72" s="86"/>
      <c r="H72" s="86"/>
      <c r="I72" s="86"/>
      <c r="J72" s="59" t="s">
        <v>93</v>
      </c>
      <c r="K72" s="176">
        <f t="shared" si="15"/>
        <v>152</v>
      </c>
      <c r="L72" s="176">
        <f t="shared" si="16"/>
        <v>38</v>
      </c>
      <c r="M72" s="176">
        <f t="shared" si="17"/>
        <v>38</v>
      </c>
      <c r="N72" s="176">
        <f t="shared" si="18"/>
        <v>38</v>
      </c>
      <c r="O72" s="176">
        <f t="shared" ref="O72:P72" si="50">FLOOR(G37*$K$73,0.1)</f>
        <v>76</v>
      </c>
      <c r="P72" s="176">
        <f t="shared" si="50"/>
        <v>76</v>
      </c>
      <c r="Q72" s="182">
        <f t="shared" si="22"/>
        <v>38</v>
      </c>
      <c r="R72" s="186">
        <v>360</v>
      </c>
      <c r="S72" s="131" t="e">
        <f>1-(#REF!/K72)</f>
        <v>#REF!</v>
      </c>
      <c r="T72" s="131">
        <f t="shared" si="19"/>
        <v>0.75</v>
      </c>
      <c r="U72" s="131">
        <f t="shared" si="20"/>
        <v>0.75</v>
      </c>
    </row>
    <row r="73" spans="1:21" ht="13.5" thickBot="1" x14ac:dyDescent="0.25">
      <c r="A73" s="121"/>
      <c r="B73" s="127"/>
      <c r="C73" s="127"/>
      <c r="D73" s="122"/>
      <c r="E73" s="121"/>
      <c r="F73" s="86"/>
      <c r="G73" s="122"/>
      <c r="H73" s="122"/>
      <c r="J73" s="173" t="s">
        <v>171</v>
      </c>
      <c r="K73" s="174">
        <f>(100-P40)/100</f>
        <v>0.95</v>
      </c>
    </row>
    <row r="74" spans="1:21" x14ac:dyDescent="0.2">
      <c r="A74" s="122"/>
      <c r="B74" s="122"/>
      <c r="C74" s="122"/>
      <c r="D74" s="122"/>
      <c r="E74" s="121"/>
      <c r="F74" s="86"/>
      <c r="G74" s="122"/>
      <c r="H74" s="122"/>
    </row>
    <row r="75" spans="1:21" x14ac:dyDescent="0.2">
      <c r="A75" s="128"/>
      <c r="B75" s="122"/>
      <c r="C75" s="122"/>
      <c r="D75" s="122"/>
      <c r="E75" s="121"/>
      <c r="F75" s="86"/>
      <c r="G75" s="122"/>
      <c r="H75" s="122"/>
    </row>
    <row r="76" spans="1:21" x14ac:dyDescent="0.2">
      <c r="A76" s="129"/>
      <c r="B76" s="122"/>
      <c r="C76" s="122"/>
      <c r="D76" s="122"/>
      <c r="E76" s="122"/>
      <c r="F76" s="122"/>
      <c r="G76" s="122"/>
      <c r="H76" s="122"/>
    </row>
    <row r="77" spans="1:21" x14ac:dyDescent="0.2">
      <c r="A77" s="122"/>
      <c r="B77" s="122"/>
      <c r="C77" s="122"/>
      <c r="D77" s="122"/>
      <c r="E77" s="122"/>
      <c r="F77" s="122"/>
      <c r="G77" s="122"/>
      <c r="H77" s="122"/>
    </row>
  </sheetData>
  <mergeCells count="11">
    <mergeCell ref="S6:V6"/>
    <mergeCell ref="A6:A7"/>
    <mergeCell ref="B6:G6"/>
    <mergeCell ref="J6:J7"/>
    <mergeCell ref="K6:N6"/>
    <mergeCell ref="O6:R6"/>
    <mergeCell ref="E41:G41"/>
    <mergeCell ref="K41:Q41"/>
    <mergeCell ref="F42:G42"/>
    <mergeCell ref="F43:G43"/>
    <mergeCell ref="E44:G44"/>
  </mergeCells>
  <pageMargins left="0.39370078740157483" right="0.39370078740157483" top="0.39370078740157483" bottom="0.39370078740157483" header="0.31496062992125984" footer="0.31496062992125984"/>
  <pageSetup paperSize="9" scale="48" orientation="landscape" r:id="rId1"/>
  <headerFooter>
    <oddHeader>&amp;L&amp;14Dokument k Příloze číslo 10 Přístupové smlouvy&amp;C&amp;14Struktura tarifu&amp;R&amp;14Ceníky IREDO</oddHeader>
    <oddFooter>&amp;R&amp;P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68"/>
  <sheetViews>
    <sheetView zoomScale="80" zoomScaleNormal="80" workbookViewId="0">
      <selection activeCell="F4" sqref="F4"/>
    </sheetView>
  </sheetViews>
  <sheetFormatPr defaultRowHeight="12.75" x14ac:dyDescent="0.2"/>
  <cols>
    <col min="1" max="1" width="43.85546875" style="5" bestFit="1" customWidth="1"/>
    <col min="2" max="2" width="28.7109375" style="5" bestFit="1" customWidth="1"/>
    <col min="3" max="3" width="3.42578125" style="5" bestFit="1" customWidth="1"/>
    <col min="4" max="4" width="15.140625" style="5" bestFit="1" customWidth="1"/>
    <col min="5" max="5" width="3.42578125" style="5" bestFit="1" customWidth="1"/>
    <col min="6" max="6" width="57.85546875" style="5" bestFit="1" customWidth="1"/>
    <col min="7" max="7" width="9.140625" style="5"/>
    <col min="8" max="8" width="22.85546875" style="5" bestFit="1" customWidth="1"/>
    <col min="9" max="9" width="8" style="5" customWidth="1"/>
    <col min="10" max="10" width="15.140625" style="5" bestFit="1" customWidth="1"/>
    <col min="11" max="255" width="9.140625" style="5"/>
    <col min="256" max="256" width="47" style="5" customWidth="1"/>
    <col min="257" max="257" width="26.5703125" style="5" bestFit="1" customWidth="1"/>
    <col min="258" max="258" width="14.7109375" style="5" customWidth="1"/>
    <col min="259" max="259" width="15.140625" style="5" bestFit="1" customWidth="1"/>
    <col min="260" max="260" width="9.140625" style="5"/>
    <col min="261" max="261" width="56.42578125" style="5" bestFit="1" customWidth="1"/>
    <col min="262" max="262" width="25.5703125" style="5" customWidth="1"/>
    <col min="263" max="263" width="9.140625" style="5"/>
    <col min="264" max="264" width="22.85546875" style="5" bestFit="1" customWidth="1"/>
    <col min="265" max="265" width="8" style="5" customWidth="1"/>
    <col min="266" max="266" width="15.140625" style="5" bestFit="1" customWidth="1"/>
    <col min="267" max="511" width="9.140625" style="5"/>
    <col min="512" max="512" width="47" style="5" customWidth="1"/>
    <col min="513" max="513" width="26.5703125" style="5" bestFit="1" customWidth="1"/>
    <col min="514" max="514" width="14.7109375" style="5" customWidth="1"/>
    <col min="515" max="515" width="15.140625" style="5" bestFit="1" customWidth="1"/>
    <col min="516" max="516" width="9.140625" style="5"/>
    <col min="517" max="517" width="56.42578125" style="5" bestFit="1" customWidth="1"/>
    <col min="518" max="518" width="25.5703125" style="5" customWidth="1"/>
    <col min="519" max="519" width="9.140625" style="5"/>
    <col min="520" max="520" width="22.85546875" style="5" bestFit="1" customWidth="1"/>
    <col min="521" max="521" width="8" style="5" customWidth="1"/>
    <col min="522" max="522" width="15.140625" style="5" bestFit="1" customWidth="1"/>
    <col min="523" max="767" width="9.140625" style="5"/>
    <col min="768" max="768" width="47" style="5" customWidth="1"/>
    <col min="769" max="769" width="26.5703125" style="5" bestFit="1" customWidth="1"/>
    <col min="770" max="770" width="14.7109375" style="5" customWidth="1"/>
    <col min="771" max="771" width="15.140625" style="5" bestFit="1" customWidth="1"/>
    <col min="772" max="772" width="9.140625" style="5"/>
    <col min="773" max="773" width="56.42578125" style="5" bestFit="1" customWidth="1"/>
    <col min="774" max="774" width="25.5703125" style="5" customWidth="1"/>
    <col min="775" max="775" width="9.140625" style="5"/>
    <col min="776" max="776" width="22.85546875" style="5" bestFit="1" customWidth="1"/>
    <col min="777" max="777" width="8" style="5" customWidth="1"/>
    <col min="778" max="778" width="15.140625" style="5" bestFit="1" customWidth="1"/>
    <col min="779" max="1023" width="9.140625" style="5"/>
    <col min="1024" max="1024" width="47" style="5" customWidth="1"/>
    <col min="1025" max="1025" width="26.5703125" style="5" bestFit="1" customWidth="1"/>
    <col min="1026" max="1026" width="14.7109375" style="5" customWidth="1"/>
    <col min="1027" max="1027" width="15.140625" style="5" bestFit="1" customWidth="1"/>
    <col min="1028" max="1028" width="9.140625" style="5"/>
    <col min="1029" max="1029" width="56.42578125" style="5" bestFit="1" customWidth="1"/>
    <col min="1030" max="1030" width="25.5703125" style="5" customWidth="1"/>
    <col min="1031" max="1031" width="9.140625" style="5"/>
    <col min="1032" max="1032" width="22.85546875" style="5" bestFit="1" customWidth="1"/>
    <col min="1033" max="1033" width="8" style="5" customWidth="1"/>
    <col min="1034" max="1034" width="15.140625" style="5" bestFit="1" customWidth="1"/>
    <col min="1035" max="1279" width="9.140625" style="5"/>
    <col min="1280" max="1280" width="47" style="5" customWidth="1"/>
    <col min="1281" max="1281" width="26.5703125" style="5" bestFit="1" customWidth="1"/>
    <col min="1282" max="1282" width="14.7109375" style="5" customWidth="1"/>
    <col min="1283" max="1283" width="15.140625" style="5" bestFit="1" customWidth="1"/>
    <col min="1284" max="1284" width="9.140625" style="5"/>
    <col min="1285" max="1285" width="56.42578125" style="5" bestFit="1" customWidth="1"/>
    <col min="1286" max="1286" width="25.5703125" style="5" customWidth="1"/>
    <col min="1287" max="1287" width="9.140625" style="5"/>
    <col min="1288" max="1288" width="22.85546875" style="5" bestFit="1" customWidth="1"/>
    <col min="1289" max="1289" width="8" style="5" customWidth="1"/>
    <col min="1290" max="1290" width="15.140625" style="5" bestFit="1" customWidth="1"/>
    <col min="1291" max="1535" width="9.140625" style="5"/>
    <col min="1536" max="1536" width="47" style="5" customWidth="1"/>
    <col min="1537" max="1537" width="26.5703125" style="5" bestFit="1" customWidth="1"/>
    <col min="1538" max="1538" width="14.7109375" style="5" customWidth="1"/>
    <col min="1539" max="1539" width="15.140625" style="5" bestFit="1" customWidth="1"/>
    <col min="1540" max="1540" width="9.140625" style="5"/>
    <col min="1541" max="1541" width="56.42578125" style="5" bestFit="1" customWidth="1"/>
    <col min="1542" max="1542" width="25.5703125" style="5" customWidth="1"/>
    <col min="1543" max="1543" width="9.140625" style="5"/>
    <col min="1544" max="1544" width="22.85546875" style="5" bestFit="1" customWidth="1"/>
    <col min="1545" max="1545" width="8" style="5" customWidth="1"/>
    <col min="1546" max="1546" width="15.140625" style="5" bestFit="1" customWidth="1"/>
    <col min="1547" max="1791" width="9.140625" style="5"/>
    <col min="1792" max="1792" width="47" style="5" customWidth="1"/>
    <col min="1793" max="1793" width="26.5703125" style="5" bestFit="1" customWidth="1"/>
    <col min="1794" max="1794" width="14.7109375" style="5" customWidth="1"/>
    <col min="1795" max="1795" width="15.140625" style="5" bestFit="1" customWidth="1"/>
    <col min="1796" max="1796" width="9.140625" style="5"/>
    <col min="1797" max="1797" width="56.42578125" style="5" bestFit="1" customWidth="1"/>
    <col min="1798" max="1798" width="25.5703125" style="5" customWidth="1"/>
    <col min="1799" max="1799" width="9.140625" style="5"/>
    <col min="1800" max="1800" width="22.85546875" style="5" bestFit="1" customWidth="1"/>
    <col min="1801" max="1801" width="8" style="5" customWidth="1"/>
    <col min="1802" max="1802" width="15.140625" style="5" bestFit="1" customWidth="1"/>
    <col min="1803" max="2047" width="9.140625" style="5"/>
    <col min="2048" max="2048" width="47" style="5" customWidth="1"/>
    <col min="2049" max="2049" width="26.5703125" style="5" bestFit="1" customWidth="1"/>
    <col min="2050" max="2050" width="14.7109375" style="5" customWidth="1"/>
    <col min="2051" max="2051" width="15.140625" style="5" bestFit="1" customWidth="1"/>
    <col min="2052" max="2052" width="9.140625" style="5"/>
    <col min="2053" max="2053" width="56.42578125" style="5" bestFit="1" customWidth="1"/>
    <col min="2054" max="2054" width="25.5703125" style="5" customWidth="1"/>
    <col min="2055" max="2055" width="9.140625" style="5"/>
    <col min="2056" max="2056" width="22.85546875" style="5" bestFit="1" customWidth="1"/>
    <col min="2057" max="2057" width="8" style="5" customWidth="1"/>
    <col min="2058" max="2058" width="15.140625" style="5" bestFit="1" customWidth="1"/>
    <col min="2059" max="2303" width="9.140625" style="5"/>
    <col min="2304" max="2304" width="47" style="5" customWidth="1"/>
    <col min="2305" max="2305" width="26.5703125" style="5" bestFit="1" customWidth="1"/>
    <col min="2306" max="2306" width="14.7109375" style="5" customWidth="1"/>
    <col min="2307" max="2307" width="15.140625" style="5" bestFit="1" customWidth="1"/>
    <col min="2308" max="2308" width="9.140625" style="5"/>
    <col min="2309" max="2309" width="56.42578125" style="5" bestFit="1" customWidth="1"/>
    <col min="2310" max="2310" width="25.5703125" style="5" customWidth="1"/>
    <col min="2311" max="2311" width="9.140625" style="5"/>
    <col min="2312" max="2312" width="22.85546875" style="5" bestFit="1" customWidth="1"/>
    <col min="2313" max="2313" width="8" style="5" customWidth="1"/>
    <col min="2314" max="2314" width="15.140625" style="5" bestFit="1" customWidth="1"/>
    <col min="2315" max="2559" width="9.140625" style="5"/>
    <col min="2560" max="2560" width="47" style="5" customWidth="1"/>
    <col min="2561" max="2561" width="26.5703125" style="5" bestFit="1" customWidth="1"/>
    <col min="2562" max="2562" width="14.7109375" style="5" customWidth="1"/>
    <col min="2563" max="2563" width="15.140625" style="5" bestFit="1" customWidth="1"/>
    <col min="2564" max="2564" width="9.140625" style="5"/>
    <col min="2565" max="2565" width="56.42578125" style="5" bestFit="1" customWidth="1"/>
    <col min="2566" max="2566" width="25.5703125" style="5" customWidth="1"/>
    <col min="2567" max="2567" width="9.140625" style="5"/>
    <col min="2568" max="2568" width="22.85546875" style="5" bestFit="1" customWidth="1"/>
    <col min="2569" max="2569" width="8" style="5" customWidth="1"/>
    <col min="2570" max="2570" width="15.140625" style="5" bestFit="1" customWidth="1"/>
    <col min="2571" max="2815" width="9.140625" style="5"/>
    <col min="2816" max="2816" width="47" style="5" customWidth="1"/>
    <col min="2817" max="2817" width="26.5703125" style="5" bestFit="1" customWidth="1"/>
    <col min="2818" max="2818" width="14.7109375" style="5" customWidth="1"/>
    <col min="2819" max="2819" width="15.140625" style="5" bestFit="1" customWidth="1"/>
    <col min="2820" max="2820" width="9.140625" style="5"/>
    <col min="2821" max="2821" width="56.42578125" style="5" bestFit="1" customWidth="1"/>
    <col min="2822" max="2822" width="25.5703125" style="5" customWidth="1"/>
    <col min="2823" max="2823" width="9.140625" style="5"/>
    <col min="2824" max="2824" width="22.85546875" style="5" bestFit="1" customWidth="1"/>
    <col min="2825" max="2825" width="8" style="5" customWidth="1"/>
    <col min="2826" max="2826" width="15.140625" style="5" bestFit="1" customWidth="1"/>
    <col min="2827" max="3071" width="9.140625" style="5"/>
    <col min="3072" max="3072" width="47" style="5" customWidth="1"/>
    <col min="3073" max="3073" width="26.5703125" style="5" bestFit="1" customWidth="1"/>
    <col min="3074" max="3074" width="14.7109375" style="5" customWidth="1"/>
    <col min="3075" max="3075" width="15.140625" style="5" bestFit="1" customWidth="1"/>
    <col min="3076" max="3076" width="9.140625" style="5"/>
    <col min="3077" max="3077" width="56.42578125" style="5" bestFit="1" customWidth="1"/>
    <col min="3078" max="3078" width="25.5703125" style="5" customWidth="1"/>
    <col min="3079" max="3079" width="9.140625" style="5"/>
    <col min="3080" max="3080" width="22.85546875" style="5" bestFit="1" customWidth="1"/>
    <col min="3081" max="3081" width="8" style="5" customWidth="1"/>
    <col min="3082" max="3082" width="15.140625" style="5" bestFit="1" customWidth="1"/>
    <col min="3083" max="3327" width="9.140625" style="5"/>
    <col min="3328" max="3328" width="47" style="5" customWidth="1"/>
    <col min="3329" max="3329" width="26.5703125" style="5" bestFit="1" customWidth="1"/>
    <col min="3330" max="3330" width="14.7109375" style="5" customWidth="1"/>
    <col min="3331" max="3331" width="15.140625" style="5" bestFit="1" customWidth="1"/>
    <col min="3332" max="3332" width="9.140625" style="5"/>
    <col min="3333" max="3333" width="56.42578125" style="5" bestFit="1" customWidth="1"/>
    <col min="3334" max="3334" width="25.5703125" style="5" customWidth="1"/>
    <col min="3335" max="3335" width="9.140625" style="5"/>
    <col min="3336" max="3336" width="22.85546875" style="5" bestFit="1" customWidth="1"/>
    <col min="3337" max="3337" width="8" style="5" customWidth="1"/>
    <col min="3338" max="3338" width="15.140625" style="5" bestFit="1" customWidth="1"/>
    <col min="3339" max="3583" width="9.140625" style="5"/>
    <col min="3584" max="3584" width="47" style="5" customWidth="1"/>
    <col min="3585" max="3585" width="26.5703125" style="5" bestFit="1" customWidth="1"/>
    <col min="3586" max="3586" width="14.7109375" style="5" customWidth="1"/>
    <col min="3587" max="3587" width="15.140625" style="5" bestFit="1" customWidth="1"/>
    <col min="3588" max="3588" width="9.140625" style="5"/>
    <col min="3589" max="3589" width="56.42578125" style="5" bestFit="1" customWidth="1"/>
    <col min="3590" max="3590" width="25.5703125" style="5" customWidth="1"/>
    <col min="3591" max="3591" width="9.140625" style="5"/>
    <col min="3592" max="3592" width="22.85546875" style="5" bestFit="1" customWidth="1"/>
    <col min="3593" max="3593" width="8" style="5" customWidth="1"/>
    <col min="3594" max="3594" width="15.140625" style="5" bestFit="1" customWidth="1"/>
    <col min="3595" max="3839" width="9.140625" style="5"/>
    <col min="3840" max="3840" width="47" style="5" customWidth="1"/>
    <col min="3841" max="3841" width="26.5703125" style="5" bestFit="1" customWidth="1"/>
    <col min="3842" max="3842" width="14.7109375" style="5" customWidth="1"/>
    <col min="3843" max="3843" width="15.140625" style="5" bestFit="1" customWidth="1"/>
    <col min="3844" max="3844" width="9.140625" style="5"/>
    <col min="3845" max="3845" width="56.42578125" style="5" bestFit="1" customWidth="1"/>
    <col min="3846" max="3846" width="25.5703125" style="5" customWidth="1"/>
    <col min="3847" max="3847" width="9.140625" style="5"/>
    <col min="3848" max="3848" width="22.85546875" style="5" bestFit="1" customWidth="1"/>
    <col min="3849" max="3849" width="8" style="5" customWidth="1"/>
    <col min="3850" max="3850" width="15.140625" style="5" bestFit="1" customWidth="1"/>
    <col min="3851" max="4095" width="9.140625" style="5"/>
    <col min="4096" max="4096" width="47" style="5" customWidth="1"/>
    <col min="4097" max="4097" width="26.5703125" style="5" bestFit="1" customWidth="1"/>
    <col min="4098" max="4098" width="14.7109375" style="5" customWidth="1"/>
    <col min="4099" max="4099" width="15.140625" style="5" bestFit="1" customWidth="1"/>
    <col min="4100" max="4100" width="9.140625" style="5"/>
    <col min="4101" max="4101" width="56.42578125" style="5" bestFit="1" customWidth="1"/>
    <col min="4102" max="4102" width="25.5703125" style="5" customWidth="1"/>
    <col min="4103" max="4103" width="9.140625" style="5"/>
    <col min="4104" max="4104" width="22.85546875" style="5" bestFit="1" customWidth="1"/>
    <col min="4105" max="4105" width="8" style="5" customWidth="1"/>
    <col min="4106" max="4106" width="15.140625" style="5" bestFit="1" customWidth="1"/>
    <col min="4107" max="4351" width="9.140625" style="5"/>
    <col min="4352" max="4352" width="47" style="5" customWidth="1"/>
    <col min="4353" max="4353" width="26.5703125" style="5" bestFit="1" customWidth="1"/>
    <col min="4354" max="4354" width="14.7109375" style="5" customWidth="1"/>
    <col min="4355" max="4355" width="15.140625" style="5" bestFit="1" customWidth="1"/>
    <col min="4356" max="4356" width="9.140625" style="5"/>
    <col min="4357" max="4357" width="56.42578125" style="5" bestFit="1" customWidth="1"/>
    <col min="4358" max="4358" width="25.5703125" style="5" customWidth="1"/>
    <col min="4359" max="4359" width="9.140625" style="5"/>
    <col min="4360" max="4360" width="22.85546875" style="5" bestFit="1" customWidth="1"/>
    <col min="4361" max="4361" width="8" style="5" customWidth="1"/>
    <col min="4362" max="4362" width="15.140625" style="5" bestFit="1" customWidth="1"/>
    <col min="4363" max="4607" width="9.140625" style="5"/>
    <col min="4608" max="4608" width="47" style="5" customWidth="1"/>
    <col min="4609" max="4609" width="26.5703125" style="5" bestFit="1" customWidth="1"/>
    <col min="4610" max="4610" width="14.7109375" style="5" customWidth="1"/>
    <col min="4611" max="4611" width="15.140625" style="5" bestFit="1" customWidth="1"/>
    <col min="4612" max="4612" width="9.140625" style="5"/>
    <col min="4613" max="4613" width="56.42578125" style="5" bestFit="1" customWidth="1"/>
    <col min="4614" max="4614" width="25.5703125" style="5" customWidth="1"/>
    <col min="4615" max="4615" width="9.140625" style="5"/>
    <col min="4616" max="4616" width="22.85546875" style="5" bestFit="1" customWidth="1"/>
    <col min="4617" max="4617" width="8" style="5" customWidth="1"/>
    <col min="4618" max="4618" width="15.140625" style="5" bestFit="1" customWidth="1"/>
    <col min="4619" max="4863" width="9.140625" style="5"/>
    <col min="4864" max="4864" width="47" style="5" customWidth="1"/>
    <col min="4865" max="4865" width="26.5703125" style="5" bestFit="1" customWidth="1"/>
    <col min="4866" max="4866" width="14.7109375" style="5" customWidth="1"/>
    <col min="4867" max="4867" width="15.140625" style="5" bestFit="1" customWidth="1"/>
    <col min="4868" max="4868" width="9.140625" style="5"/>
    <col min="4869" max="4869" width="56.42578125" style="5" bestFit="1" customWidth="1"/>
    <col min="4870" max="4870" width="25.5703125" style="5" customWidth="1"/>
    <col min="4871" max="4871" width="9.140625" style="5"/>
    <col min="4872" max="4872" width="22.85546875" style="5" bestFit="1" customWidth="1"/>
    <col min="4873" max="4873" width="8" style="5" customWidth="1"/>
    <col min="4874" max="4874" width="15.140625" style="5" bestFit="1" customWidth="1"/>
    <col min="4875" max="5119" width="9.140625" style="5"/>
    <col min="5120" max="5120" width="47" style="5" customWidth="1"/>
    <col min="5121" max="5121" width="26.5703125" style="5" bestFit="1" customWidth="1"/>
    <col min="5122" max="5122" width="14.7109375" style="5" customWidth="1"/>
    <col min="5123" max="5123" width="15.140625" style="5" bestFit="1" customWidth="1"/>
    <col min="5124" max="5124" width="9.140625" style="5"/>
    <col min="5125" max="5125" width="56.42578125" style="5" bestFit="1" customWidth="1"/>
    <col min="5126" max="5126" width="25.5703125" style="5" customWidth="1"/>
    <col min="5127" max="5127" width="9.140625" style="5"/>
    <col min="5128" max="5128" width="22.85546875" style="5" bestFit="1" customWidth="1"/>
    <col min="5129" max="5129" width="8" style="5" customWidth="1"/>
    <col min="5130" max="5130" width="15.140625" style="5" bestFit="1" customWidth="1"/>
    <col min="5131" max="5375" width="9.140625" style="5"/>
    <col min="5376" max="5376" width="47" style="5" customWidth="1"/>
    <col min="5377" max="5377" width="26.5703125" style="5" bestFit="1" customWidth="1"/>
    <col min="5378" max="5378" width="14.7109375" style="5" customWidth="1"/>
    <col min="5379" max="5379" width="15.140625" style="5" bestFit="1" customWidth="1"/>
    <col min="5380" max="5380" width="9.140625" style="5"/>
    <col min="5381" max="5381" width="56.42578125" style="5" bestFit="1" customWidth="1"/>
    <col min="5382" max="5382" width="25.5703125" style="5" customWidth="1"/>
    <col min="5383" max="5383" width="9.140625" style="5"/>
    <col min="5384" max="5384" width="22.85546875" style="5" bestFit="1" customWidth="1"/>
    <col min="5385" max="5385" width="8" style="5" customWidth="1"/>
    <col min="5386" max="5386" width="15.140625" style="5" bestFit="1" customWidth="1"/>
    <col min="5387" max="5631" width="9.140625" style="5"/>
    <col min="5632" max="5632" width="47" style="5" customWidth="1"/>
    <col min="5633" max="5633" width="26.5703125" style="5" bestFit="1" customWidth="1"/>
    <col min="5634" max="5634" width="14.7109375" style="5" customWidth="1"/>
    <col min="5635" max="5635" width="15.140625" style="5" bestFit="1" customWidth="1"/>
    <col min="5636" max="5636" width="9.140625" style="5"/>
    <col min="5637" max="5637" width="56.42578125" style="5" bestFit="1" customWidth="1"/>
    <col min="5638" max="5638" width="25.5703125" style="5" customWidth="1"/>
    <col min="5639" max="5639" width="9.140625" style="5"/>
    <col min="5640" max="5640" width="22.85546875" style="5" bestFit="1" customWidth="1"/>
    <col min="5641" max="5641" width="8" style="5" customWidth="1"/>
    <col min="5642" max="5642" width="15.140625" style="5" bestFit="1" customWidth="1"/>
    <col min="5643" max="5887" width="9.140625" style="5"/>
    <col min="5888" max="5888" width="47" style="5" customWidth="1"/>
    <col min="5889" max="5889" width="26.5703125" style="5" bestFit="1" customWidth="1"/>
    <col min="5890" max="5890" width="14.7109375" style="5" customWidth="1"/>
    <col min="5891" max="5891" width="15.140625" style="5" bestFit="1" customWidth="1"/>
    <col min="5892" max="5892" width="9.140625" style="5"/>
    <col min="5893" max="5893" width="56.42578125" style="5" bestFit="1" customWidth="1"/>
    <col min="5894" max="5894" width="25.5703125" style="5" customWidth="1"/>
    <col min="5895" max="5895" width="9.140625" style="5"/>
    <col min="5896" max="5896" width="22.85546875" style="5" bestFit="1" customWidth="1"/>
    <col min="5897" max="5897" width="8" style="5" customWidth="1"/>
    <col min="5898" max="5898" width="15.140625" style="5" bestFit="1" customWidth="1"/>
    <col min="5899" max="6143" width="9.140625" style="5"/>
    <col min="6144" max="6144" width="47" style="5" customWidth="1"/>
    <col min="6145" max="6145" width="26.5703125" style="5" bestFit="1" customWidth="1"/>
    <col min="6146" max="6146" width="14.7109375" style="5" customWidth="1"/>
    <col min="6147" max="6147" width="15.140625" style="5" bestFit="1" customWidth="1"/>
    <col min="6148" max="6148" width="9.140625" style="5"/>
    <col min="6149" max="6149" width="56.42578125" style="5" bestFit="1" customWidth="1"/>
    <col min="6150" max="6150" width="25.5703125" style="5" customWidth="1"/>
    <col min="6151" max="6151" width="9.140625" style="5"/>
    <col min="6152" max="6152" width="22.85546875" style="5" bestFit="1" customWidth="1"/>
    <col min="6153" max="6153" width="8" style="5" customWidth="1"/>
    <col min="6154" max="6154" width="15.140625" style="5" bestFit="1" customWidth="1"/>
    <col min="6155" max="6399" width="9.140625" style="5"/>
    <col min="6400" max="6400" width="47" style="5" customWidth="1"/>
    <col min="6401" max="6401" width="26.5703125" style="5" bestFit="1" customWidth="1"/>
    <col min="6402" max="6402" width="14.7109375" style="5" customWidth="1"/>
    <col min="6403" max="6403" width="15.140625" style="5" bestFit="1" customWidth="1"/>
    <col min="6404" max="6404" width="9.140625" style="5"/>
    <col min="6405" max="6405" width="56.42578125" style="5" bestFit="1" customWidth="1"/>
    <col min="6406" max="6406" width="25.5703125" style="5" customWidth="1"/>
    <col min="6407" max="6407" width="9.140625" style="5"/>
    <col min="6408" max="6408" width="22.85546875" style="5" bestFit="1" customWidth="1"/>
    <col min="6409" max="6409" width="8" style="5" customWidth="1"/>
    <col min="6410" max="6410" width="15.140625" style="5" bestFit="1" customWidth="1"/>
    <col min="6411" max="6655" width="9.140625" style="5"/>
    <col min="6656" max="6656" width="47" style="5" customWidth="1"/>
    <col min="6657" max="6657" width="26.5703125" style="5" bestFit="1" customWidth="1"/>
    <col min="6658" max="6658" width="14.7109375" style="5" customWidth="1"/>
    <col min="6659" max="6659" width="15.140625" style="5" bestFit="1" customWidth="1"/>
    <col min="6660" max="6660" width="9.140625" style="5"/>
    <col min="6661" max="6661" width="56.42578125" style="5" bestFit="1" customWidth="1"/>
    <col min="6662" max="6662" width="25.5703125" style="5" customWidth="1"/>
    <col min="6663" max="6663" width="9.140625" style="5"/>
    <col min="6664" max="6664" width="22.85546875" style="5" bestFit="1" customWidth="1"/>
    <col min="6665" max="6665" width="8" style="5" customWidth="1"/>
    <col min="6666" max="6666" width="15.140625" style="5" bestFit="1" customWidth="1"/>
    <col min="6667" max="6911" width="9.140625" style="5"/>
    <col min="6912" max="6912" width="47" style="5" customWidth="1"/>
    <col min="6913" max="6913" width="26.5703125" style="5" bestFit="1" customWidth="1"/>
    <col min="6914" max="6914" width="14.7109375" style="5" customWidth="1"/>
    <col min="6915" max="6915" width="15.140625" style="5" bestFit="1" customWidth="1"/>
    <col min="6916" max="6916" width="9.140625" style="5"/>
    <col min="6917" max="6917" width="56.42578125" style="5" bestFit="1" customWidth="1"/>
    <col min="6918" max="6918" width="25.5703125" style="5" customWidth="1"/>
    <col min="6919" max="6919" width="9.140625" style="5"/>
    <col min="6920" max="6920" width="22.85546875" style="5" bestFit="1" customWidth="1"/>
    <col min="6921" max="6921" width="8" style="5" customWidth="1"/>
    <col min="6922" max="6922" width="15.140625" style="5" bestFit="1" customWidth="1"/>
    <col min="6923" max="7167" width="9.140625" style="5"/>
    <col min="7168" max="7168" width="47" style="5" customWidth="1"/>
    <col min="7169" max="7169" width="26.5703125" style="5" bestFit="1" customWidth="1"/>
    <col min="7170" max="7170" width="14.7109375" style="5" customWidth="1"/>
    <col min="7171" max="7171" width="15.140625" style="5" bestFit="1" customWidth="1"/>
    <col min="7172" max="7172" width="9.140625" style="5"/>
    <col min="7173" max="7173" width="56.42578125" style="5" bestFit="1" customWidth="1"/>
    <col min="7174" max="7174" width="25.5703125" style="5" customWidth="1"/>
    <col min="7175" max="7175" width="9.140625" style="5"/>
    <col min="7176" max="7176" width="22.85546875" style="5" bestFit="1" customWidth="1"/>
    <col min="7177" max="7177" width="8" style="5" customWidth="1"/>
    <col min="7178" max="7178" width="15.140625" style="5" bestFit="1" customWidth="1"/>
    <col min="7179" max="7423" width="9.140625" style="5"/>
    <col min="7424" max="7424" width="47" style="5" customWidth="1"/>
    <col min="7425" max="7425" width="26.5703125" style="5" bestFit="1" customWidth="1"/>
    <col min="7426" max="7426" width="14.7109375" style="5" customWidth="1"/>
    <col min="7427" max="7427" width="15.140625" style="5" bestFit="1" customWidth="1"/>
    <col min="7428" max="7428" width="9.140625" style="5"/>
    <col min="7429" max="7429" width="56.42578125" style="5" bestFit="1" customWidth="1"/>
    <col min="7430" max="7430" width="25.5703125" style="5" customWidth="1"/>
    <col min="7431" max="7431" width="9.140625" style="5"/>
    <col min="7432" max="7432" width="22.85546875" style="5" bestFit="1" customWidth="1"/>
    <col min="7433" max="7433" width="8" style="5" customWidth="1"/>
    <col min="7434" max="7434" width="15.140625" style="5" bestFit="1" customWidth="1"/>
    <col min="7435" max="7679" width="9.140625" style="5"/>
    <col min="7680" max="7680" width="47" style="5" customWidth="1"/>
    <col min="7681" max="7681" width="26.5703125" style="5" bestFit="1" customWidth="1"/>
    <col min="7682" max="7682" width="14.7109375" style="5" customWidth="1"/>
    <col min="7683" max="7683" width="15.140625" style="5" bestFit="1" customWidth="1"/>
    <col min="7684" max="7684" width="9.140625" style="5"/>
    <col min="7685" max="7685" width="56.42578125" style="5" bestFit="1" customWidth="1"/>
    <col min="7686" max="7686" width="25.5703125" style="5" customWidth="1"/>
    <col min="7687" max="7687" width="9.140625" style="5"/>
    <col min="7688" max="7688" width="22.85546875" style="5" bestFit="1" customWidth="1"/>
    <col min="7689" max="7689" width="8" style="5" customWidth="1"/>
    <col min="7690" max="7690" width="15.140625" style="5" bestFit="1" customWidth="1"/>
    <col min="7691" max="7935" width="9.140625" style="5"/>
    <col min="7936" max="7936" width="47" style="5" customWidth="1"/>
    <col min="7937" max="7937" width="26.5703125" style="5" bestFit="1" customWidth="1"/>
    <col min="7938" max="7938" width="14.7109375" style="5" customWidth="1"/>
    <col min="7939" max="7939" width="15.140625" style="5" bestFit="1" customWidth="1"/>
    <col min="7940" max="7940" width="9.140625" style="5"/>
    <col min="7941" max="7941" width="56.42578125" style="5" bestFit="1" customWidth="1"/>
    <col min="7942" max="7942" width="25.5703125" style="5" customWidth="1"/>
    <col min="7943" max="7943" width="9.140625" style="5"/>
    <col min="7944" max="7944" width="22.85546875" style="5" bestFit="1" customWidth="1"/>
    <col min="7945" max="7945" width="8" style="5" customWidth="1"/>
    <col min="7946" max="7946" width="15.140625" style="5" bestFit="1" customWidth="1"/>
    <col min="7947" max="8191" width="9.140625" style="5"/>
    <col min="8192" max="8192" width="47" style="5" customWidth="1"/>
    <col min="8193" max="8193" width="26.5703125" style="5" bestFit="1" customWidth="1"/>
    <col min="8194" max="8194" width="14.7109375" style="5" customWidth="1"/>
    <col min="8195" max="8195" width="15.140625" style="5" bestFit="1" customWidth="1"/>
    <col min="8196" max="8196" width="9.140625" style="5"/>
    <col min="8197" max="8197" width="56.42578125" style="5" bestFit="1" customWidth="1"/>
    <col min="8198" max="8198" width="25.5703125" style="5" customWidth="1"/>
    <col min="8199" max="8199" width="9.140625" style="5"/>
    <col min="8200" max="8200" width="22.85546875" style="5" bestFit="1" customWidth="1"/>
    <col min="8201" max="8201" width="8" style="5" customWidth="1"/>
    <col min="8202" max="8202" width="15.140625" style="5" bestFit="1" customWidth="1"/>
    <col min="8203" max="8447" width="9.140625" style="5"/>
    <col min="8448" max="8448" width="47" style="5" customWidth="1"/>
    <col min="8449" max="8449" width="26.5703125" style="5" bestFit="1" customWidth="1"/>
    <col min="8450" max="8450" width="14.7109375" style="5" customWidth="1"/>
    <col min="8451" max="8451" width="15.140625" style="5" bestFit="1" customWidth="1"/>
    <col min="8452" max="8452" width="9.140625" style="5"/>
    <col min="8453" max="8453" width="56.42578125" style="5" bestFit="1" customWidth="1"/>
    <col min="8454" max="8454" width="25.5703125" style="5" customWidth="1"/>
    <col min="8455" max="8455" width="9.140625" style="5"/>
    <col min="8456" max="8456" width="22.85546875" style="5" bestFit="1" customWidth="1"/>
    <col min="8457" max="8457" width="8" style="5" customWidth="1"/>
    <col min="8458" max="8458" width="15.140625" style="5" bestFit="1" customWidth="1"/>
    <col min="8459" max="8703" width="9.140625" style="5"/>
    <col min="8704" max="8704" width="47" style="5" customWidth="1"/>
    <col min="8705" max="8705" width="26.5703125" style="5" bestFit="1" customWidth="1"/>
    <col min="8706" max="8706" width="14.7109375" style="5" customWidth="1"/>
    <col min="8707" max="8707" width="15.140625" style="5" bestFit="1" customWidth="1"/>
    <col min="8708" max="8708" width="9.140625" style="5"/>
    <col min="8709" max="8709" width="56.42578125" style="5" bestFit="1" customWidth="1"/>
    <col min="8710" max="8710" width="25.5703125" style="5" customWidth="1"/>
    <col min="8711" max="8711" width="9.140625" style="5"/>
    <col min="8712" max="8712" width="22.85546875" style="5" bestFit="1" customWidth="1"/>
    <col min="8713" max="8713" width="8" style="5" customWidth="1"/>
    <col min="8714" max="8714" width="15.140625" style="5" bestFit="1" customWidth="1"/>
    <col min="8715" max="8959" width="9.140625" style="5"/>
    <col min="8960" max="8960" width="47" style="5" customWidth="1"/>
    <col min="8961" max="8961" width="26.5703125" style="5" bestFit="1" customWidth="1"/>
    <col min="8962" max="8962" width="14.7109375" style="5" customWidth="1"/>
    <col min="8963" max="8963" width="15.140625" style="5" bestFit="1" customWidth="1"/>
    <col min="8964" max="8964" width="9.140625" style="5"/>
    <col min="8965" max="8965" width="56.42578125" style="5" bestFit="1" customWidth="1"/>
    <col min="8966" max="8966" width="25.5703125" style="5" customWidth="1"/>
    <col min="8967" max="8967" width="9.140625" style="5"/>
    <col min="8968" max="8968" width="22.85546875" style="5" bestFit="1" customWidth="1"/>
    <col min="8969" max="8969" width="8" style="5" customWidth="1"/>
    <col min="8970" max="8970" width="15.140625" style="5" bestFit="1" customWidth="1"/>
    <col min="8971" max="9215" width="9.140625" style="5"/>
    <col min="9216" max="9216" width="47" style="5" customWidth="1"/>
    <col min="9217" max="9217" width="26.5703125" style="5" bestFit="1" customWidth="1"/>
    <col min="9218" max="9218" width="14.7109375" style="5" customWidth="1"/>
    <col min="9219" max="9219" width="15.140625" style="5" bestFit="1" customWidth="1"/>
    <col min="9220" max="9220" width="9.140625" style="5"/>
    <col min="9221" max="9221" width="56.42578125" style="5" bestFit="1" customWidth="1"/>
    <col min="9222" max="9222" width="25.5703125" style="5" customWidth="1"/>
    <col min="9223" max="9223" width="9.140625" style="5"/>
    <col min="9224" max="9224" width="22.85546875" style="5" bestFit="1" customWidth="1"/>
    <col min="9225" max="9225" width="8" style="5" customWidth="1"/>
    <col min="9226" max="9226" width="15.140625" style="5" bestFit="1" customWidth="1"/>
    <col min="9227" max="9471" width="9.140625" style="5"/>
    <col min="9472" max="9472" width="47" style="5" customWidth="1"/>
    <col min="9473" max="9473" width="26.5703125" style="5" bestFit="1" customWidth="1"/>
    <col min="9474" max="9474" width="14.7109375" style="5" customWidth="1"/>
    <col min="9475" max="9475" width="15.140625" style="5" bestFit="1" customWidth="1"/>
    <col min="9476" max="9476" width="9.140625" style="5"/>
    <col min="9477" max="9477" width="56.42578125" style="5" bestFit="1" customWidth="1"/>
    <col min="9478" max="9478" width="25.5703125" style="5" customWidth="1"/>
    <col min="9479" max="9479" width="9.140625" style="5"/>
    <col min="9480" max="9480" width="22.85546875" style="5" bestFit="1" customWidth="1"/>
    <col min="9481" max="9481" width="8" style="5" customWidth="1"/>
    <col min="9482" max="9482" width="15.140625" style="5" bestFit="1" customWidth="1"/>
    <col min="9483" max="9727" width="9.140625" style="5"/>
    <col min="9728" max="9728" width="47" style="5" customWidth="1"/>
    <col min="9729" max="9729" width="26.5703125" style="5" bestFit="1" customWidth="1"/>
    <col min="9730" max="9730" width="14.7109375" style="5" customWidth="1"/>
    <col min="9731" max="9731" width="15.140625" style="5" bestFit="1" customWidth="1"/>
    <col min="9732" max="9732" width="9.140625" style="5"/>
    <col min="9733" max="9733" width="56.42578125" style="5" bestFit="1" customWidth="1"/>
    <col min="9734" max="9734" width="25.5703125" style="5" customWidth="1"/>
    <col min="9735" max="9735" width="9.140625" style="5"/>
    <col min="9736" max="9736" width="22.85546875" style="5" bestFit="1" customWidth="1"/>
    <col min="9737" max="9737" width="8" style="5" customWidth="1"/>
    <col min="9738" max="9738" width="15.140625" style="5" bestFit="1" customWidth="1"/>
    <col min="9739" max="9983" width="9.140625" style="5"/>
    <col min="9984" max="9984" width="47" style="5" customWidth="1"/>
    <col min="9985" max="9985" width="26.5703125" style="5" bestFit="1" customWidth="1"/>
    <col min="9986" max="9986" width="14.7109375" style="5" customWidth="1"/>
    <col min="9987" max="9987" width="15.140625" style="5" bestFit="1" customWidth="1"/>
    <col min="9988" max="9988" width="9.140625" style="5"/>
    <col min="9989" max="9989" width="56.42578125" style="5" bestFit="1" customWidth="1"/>
    <col min="9990" max="9990" width="25.5703125" style="5" customWidth="1"/>
    <col min="9991" max="9991" width="9.140625" style="5"/>
    <col min="9992" max="9992" width="22.85546875" style="5" bestFit="1" customWidth="1"/>
    <col min="9993" max="9993" width="8" style="5" customWidth="1"/>
    <col min="9994" max="9994" width="15.140625" style="5" bestFit="1" customWidth="1"/>
    <col min="9995" max="10239" width="9.140625" style="5"/>
    <col min="10240" max="10240" width="47" style="5" customWidth="1"/>
    <col min="10241" max="10241" width="26.5703125" style="5" bestFit="1" customWidth="1"/>
    <col min="10242" max="10242" width="14.7109375" style="5" customWidth="1"/>
    <col min="10243" max="10243" width="15.140625" style="5" bestFit="1" customWidth="1"/>
    <col min="10244" max="10244" width="9.140625" style="5"/>
    <col min="10245" max="10245" width="56.42578125" style="5" bestFit="1" customWidth="1"/>
    <col min="10246" max="10246" width="25.5703125" style="5" customWidth="1"/>
    <col min="10247" max="10247" width="9.140625" style="5"/>
    <col min="10248" max="10248" width="22.85546875" style="5" bestFit="1" customWidth="1"/>
    <col min="10249" max="10249" width="8" style="5" customWidth="1"/>
    <col min="10250" max="10250" width="15.140625" style="5" bestFit="1" customWidth="1"/>
    <col min="10251" max="10495" width="9.140625" style="5"/>
    <col min="10496" max="10496" width="47" style="5" customWidth="1"/>
    <col min="10497" max="10497" width="26.5703125" style="5" bestFit="1" customWidth="1"/>
    <col min="10498" max="10498" width="14.7109375" style="5" customWidth="1"/>
    <col min="10499" max="10499" width="15.140625" style="5" bestFit="1" customWidth="1"/>
    <col min="10500" max="10500" width="9.140625" style="5"/>
    <col min="10501" max="10501" width="56.42578125" style="5" bestFit="1" customWidth="1"/>
    <col min="10502" max="10502" width="25.5703125" style="5" customWidth="1"/>
    <col min="10503" max="10503" width="9.140625" style="5"/>
    <col min="10504" max="10504" width="22.85546875" style="5" bestFit="1" customWidth="1"/>
    <col min="10505" max="10505" width="8" style="5" customWidth="1"/>
    <col min="10506" max="10506" width="15.140625" style="5" bestFit="1" customWidth="1"/>
    <col min="10507" max="10751" width="9.140625" style="5"/>
    <col min="10752" max="10752" width="47" style="5" customWidth="1"/>
    <col min="10753" max="10753" width="26.5703125" style="5" bestFit="1" customWidth="1"/>
    <col min="10754" max="10754" width="14.7109375" style="5" customWidth="1"/>
    <col min="10755" max="10755" width="15.140625" style="5" bestFit="1" customWidth="1"/>
    <col min="10756" max="10756" width="9.140625" style="5"/>
    <col min="10757" max="10757" width="56.42578125" style="5" bestFit="1" customWidth="1"/>
    <col min="10758" max="10758" width="25.5703125" style="5" customWidth="1"/>
    <col min="10759" max="10759" width="9.140625" style="5"/>
    <col min="10760" max="10760" width="22.85546875" style="5" bestFit="1" customWidth="1"/>
    <col min="10761" max="10761" width="8" style="5" customWidth="1"/>
    <col min="10762" max="10762" width="15.140625" style="5" bestFit="1" customWidth="1"/>
    <col min="10763" max="11007" width="9.140625" style="5"/>
    <col min="11008" max="11008" width="47" style="5" customWidth="1"/>
    <col min="11009" max="11009" width="26.5703125" style="5" bestFit="1" customWidth="1"/>
    <col min="11010" max="11010" width="14.7109375" style="5" customWidth="1"/>
    <col min="11011" max="11011" width="15.140625" style="5" bestFit="1" customWidth="1"/>
    <col min="11012" max="11012" width="9.140625" style="5"/>
    <col min="11013" max="11013" width="56.42578125" style="5" bestFit="1" customWidth="1"/>
    <col min="11014" max="11014" width="25.5703125" style="5" customWidth="1"/>
    <col min="11015" max="11015" width="9.140625" style="5"/>
    <col min="11016" max="11016" width="22.85546875" style="5" bestFit="1" customWidth="1"/>
    <col min="11017" max="11017" width="8" style="5" customWidth="1"/>
    <col min="11018" max="11018" width="15.140625" style="5" bestFit="1" customWidth="1"/>
    <col min="11019" max="11263" width="9.140625" style="5"/>
    <col min="11264" max="11264" width="47" style="5" customWidth="1"/>
    <col min="11265" max="11265" width="26.5703125" style="5" bestFit="1" customWidth="1"/>
    <col min="11266" max="11266" width="14.7109375" style="5" customWidth="1"/>
    <col min="11267" max="11267" width="15.140625" style="5" bestFit="1" customWidth="1"/>
    <col min="11268" max="11268" width="9.140625" style="5"/>
    <col min="11269" max="11269" width="56.42578125" style="5" bestFit="1" customWidth="1"/>
    <col min="11270" max="11270" width="25.5703125" style="5" customWidth="1"/>
    <col min="11271" max="11271" width="9.140625" style="5"/>
    <col min="11272" max="11272" width="22.85546875" style="5" bestFit="1" customWidth="1"/>
    <col min="11273" max="11273" width="8" style="5" customWidth="1"/>
    <col min="11274" max="11274" width="15.140625" style="5" bestFit="1" customWidth="1"/>
    <col min="11275" max="11519" width="9.140625" style="5"/>
    <col min="11520" max="11520" width="47" style="5" customWidth="1"/>
    <col min="11521" max="11521" width="26.5703125" style="5" bestFit="1" customWidth="1"/>
    <col min="11522" max="11522" width="14.7109375" style="5" customWidth="1"/>
    <col min="11523" max="11523" width="15.140625" style="5" bestFit="1" customWidth="1"/>
    <col min="11524" max="11524" width="9.140625" style="5"/>
    <col min="11525" max="11525" width="56.42578125" style="5" bestFit="1" customWidth="1"/>
    <col min="11526" max="11526" width="25.5703125" style="5" customWidth="1"/>
    <col min="11527" max="11527" width="9.140625" style="5"/>
    <col min="11528" max="11528" width="22.85546875" style="5" bestFit="1" customWidth="1"/>
    <col min="11529" max="11529" width="8" style="5" customWidth="1"/>
    <col min="11530" max="11530" width="15.140625" style="5" bestFit="1" customWidth="1"/>
    <col min="11531" max="11775" width="9.140625" style="5"/>
    <col min="11776" max="11776" width="47" style="5" customWidth="1"/>
    <col min="11777" max="11777" width="26.5703125" style="5" bestFit="1" customWidth="1"/>
    <col min="11778" max="11778" width="14.7109375" style="5" customWidth="1"/>
    <col min="11779" max="11779" width="15.140625" style="5" bestFit="1" customWidth="1"/>
    <col min="11780" max="11780" width="9.140625" style="5"/>
    <col min="11781" max="11781" width="56.42578125" style="5" bestFit="1" customWidth="1"/>
    <col min="11782" max="11782" width="25.5703125" style="5" customWidth="1"/>
    <col min="11783" max="11783" width="9.140625" style="5"/>
    <col min="11784" max="11784" width="22.85546875" style="5" bestFit="1" customWidth="1"/>
    <col min="11785" max="11785" width="8" style="5" customWidth="1"/>
    <col min="11786" max="11786" width="15.140625" style="5" bestFit="1" customWidth="1"/>
    <col min="11787" max="12031" width="9.140625" style="5"/>
    <col min="12032" max="12032" width="47" style="5" customWidth="1"/>
    <col min="12033" max="12033" width="26.5703125" style="5" bestFit="1" customWidth="1"/>
    <col min="12034" max="12034" width="14.7109375" style="5" customWidth="1"/>
    <col min="12035" max="12035" width="15.140625" style="5" bestFit="1" customWidth="1"/>
    <col min="12036" max="12036" width="9.140625" style="5"/>
    <col min="12037" max="12037" width="56.42578125" style="5" bestFit="1" customWidth="1"/>
    <col min="12038" max="12038" width="25.5703125" style="5" customWidth="1"/>
    <col min="12039" max="12039" width="9.140625" style="5"/>
    <col min="12040" max="12040" width="22.85546875" style="5" bestFit="1" customWidth="1"/>
    <col min="12041" max="12041" width="8" style="5" customWidth="1"/>
    <col min="12042" max="12042" width="15.140625" style="5" bestFit="1" customWidth="1"/>
    <col min="12043" max="12287" width="9.140625" style="5"/>
    <col min="12288" max="12288" width="47" style="5" customWidth="1"/>
    <col min="12289" max="12289" width="26.5703125" style="5" bestFit="1" customWidth="1"/>
    <col min="12290" max="12290" width="14.7109375" style="5" customWidth="1"/>
    <col min="12291" max="12291" width="15.140625" style="5" bestFit="1" customWidth="1"/>
    <col min="12292" max="12292" width="9.140625" style="5"/>
    <col min="12293" max="12293" width="56.42578125" style="5" bestFit="1" customWidth="1"/>
    <col min="12294" max="12294" width="25.5703125" style="5" customWidth="1"/>
    <col min="12295" max="12295" width="9.140625" style="5"/>
    <col min="12296" max="12296" width="22.85546875" style="5" bestFit="1" customWidth="1"/>
    <col min="12297" max="12297" width="8" style="5" customWidth="1"/>
    <col min="12298" max="12298" width="15.140625" style="5" bestFit="1" customWidth="1"/>
    <col min="12299" max="12543" width="9.140625" style="5"/>
    <col min="12544" max="12544" width="47" style="5" customWidth="1"/>
    <col min="12545" max="12545" width="26.5703125" style="5" bestFit="1" customWidth="1"/>
    <col min="12546" max="12546" width="14.7109375" style="5" customWidth="1"/>
    <col min="12547" max="12547" width="15.140625" style="5" bestFit="1" customWidth="1"/>
    <col min="12548" max="12548" width="9.140625" style="5"/>
    <col min="12549" max="12549" width="56.42578125" style="5" bestFit="1" customWidth="1"/>
    <col min="12550" max="12550" width="25.5703125" style="5" customWidth="1"/>
    <col min="12551" max="12551" width="9.140625" style="5"/>
    <col min="12552" max="12552" width="22.85546875" style="5" bestFit="1" customWidth="1"/>
    <col min="12553" max="12553" width="8" style="5" customWidth="1"/>
    <col min="12554" max="12554" width="15.140625" style="5" bestFit="1" customWidth="1"/>
    <col min="12555" max="12799" width="9.140625" style="5"/>
    <col min="12800" max="12800" width="47" style="5" customWidth="1"/>
    <col min="12801" max="12801" width="26.5703125" style="5" bestFit="1" customWidth="1"/>
    <col min="12802" max="12802" width="14.7109375" style="5" customWidth="1"/>
    <col min="12803" max="12803" width="15.140625" style="5" bestFit="1" customWidth="1"/>
    <col min="12804" max="12804" width="9.140625" style="5"/>
    <col min="12805" max="12805" width="56.42578125" style="5" bestFit="1" customWidth="1"/>
    <col min="12806" max="12806" width="25.5703125" style="5" customWidth="1"/>
    <col min="12807" max="12807" width="9.140625" style="5"/>
    <col min="12808" max="12808" width="22.85546875" style="5" bestFit="1" customWidth="1"/>
    <col min="12809" max="12809" width="8" style="5" customWidth="1"/>
    <col min="12810" max="12810" width="15.140625" style="5" bestFit="1" customWidth="1"/>
    <col min="12811" max="13055" width="9.140625" style="5"/>
    <col min="13056" max="13056" width="47" style="5" customWidth="1"/>
    <col min="13057" max="13057" width="26.5703125" style="5" bestFit="1" customWidth="1"/>
    <col min="13058" max="13058" width="14.7109375" style="5" customWidth="1"/>
    <col min="13059" max="13059" width="15.140625" style="5" bestFit="1" customWidth="1"/>
    <col min="13060" max="13060" width="9.140625" style="5"/>
    <col min="13061" max="13061" width="56.42578125" style="5" bestFit="1" customWidth="1"/>
    <col min="13062" max="13062" width="25.5703125" style="5" customWidth="1"/>
    <col min="13063" max="13063" width="9.140625" style="5"/>
    <col min="13064" max="13064" width="22.85546875" style="5" bestFit="1" customWidth="1"/>
    <col min="13065" max="13065" width="8" style="5" customWidth="1"/>
    <col min="13066" max="13066" width="15.140625" style="5" bestFit="1" customWidth="1"/>
    <col min="13067" max="13311" width="9.140625" style="5"/>
    <col min="13312" max="13312" width="47" style="5" customWidth="1"/>
    <col min="13313" max="13313" width="26.5703125" style="5" bestFit="1" customWidth="1"/>
    <col min="13314" max="13314" width="14.7109375" style="5" customWidth="1"/>
    <col min="13315" max="13315" width="15.140625" style="5" bestFit="1" customWidth="1"/>
    <col min="13316" max="13316" width="9.140625" style="5"/>
    <col min="13317" max="13317" width="56.42578125" style="5" bestFit="1" customWidth="1"/>
    <col min="13318" max="13318" width="25.5703125" style="5" customWidth="1"/>
    <col min="13319" max="13319" width="9.140625" style="5"/>
    <col min="13320" max="13320" width="22.85546875" style="5" bestFit="1" customWidth="1"/>
    <col min="13321" max="13321" width="8" style="5" customWidth="1"/>
    <col min="13322" max="13322" width="15.140625" style="5" bestFit="1" customWidth="1"/>
    <col min="13323" max="13567" width="9.140625" style="5"/>
    <col min="13568" max="13568" width="47" style="5" customWidth="1"/>
    <col min="13569" max="13569" width="26.5703125" style="5" bestFit="1" customWidth="1"/>
    <col min="13570" max="13570" width="14.7109375" style="5" customWidth="1"/>
    <col min="13571" max="13571" width="15.140625" style="5" bestFit="1" customWidth="1"/>
    <col min="13572" max="13572" width="9.140625" style="5"/>
    <col min="13573" max="13573" width="56.42578125" style="5" bestFit="1" customWidth="1"/>
    <col min="13574" max="13574" width="25.5703125" style="5" customWidth="1"/>
    <col min="13575" max="13575" width="9.140625" style="5"/>
    <col min="13576" max="13576" width="22.85546875" style="5" bestFit="1" customWidth="1"/>
    <col min="13577" max="13577" width="8" style="5" customWidth="1"/>
    <col min="13578" max="13578" width="15.140625" style="5" bestFit="1" customWidth="1"/>
    <col min="13579" max="13823" width="9.140625" style="5"/>
    <col min="13824" max="13824" width="47" style="5" customWidth="1"/>
    <col min="13825" max="13825" width="26.5703125" style="5" bestFit="1" customWidth="1"/>
    <col min="13826" max="13826" width="14.7109375" style="5" customWidth="1"/>
    <col min="13827" max="13827" width="15.140625" style="5" bestFit="1" customWidth="1"/>
    <col min="13828" max="13828" width="9.140625" style="5"/>
    <col min="13829" max="13829" width="56.42578125" style="5" bestFit="1" customWidth="1"/>
    <col min="13830" max="13830" width="25.5703125" style="5" customWidth="1"/>
    <col min="13831" max="13831" width="9.140625" style="5"/>
    <col min="13832" max="13832" width="22.85546875" style="5" bestFit="1" customWidth="1"/>
    <col min="13833" max="13833" width="8" style="5" customWidth="1"/>
    <col min="13834" max="13834" width="15.140625" style="5" bestFit="1" customWidth="1"/>
    <col min="13835" max="14079" width="9.140625" style="5"/>
    <col min="14080" max="14080" width="47" style="5" customWidth="1"/>
    <col min="14081" max="14081" width="26.5703125" style="5" bestFit="1" customWidth="1"/>
    <col min="14082" max="14082" width="14.7109375" style="5" customWidth="1"/>
    <col min="14083" max="14083" width="15.140625" style="5" bestFit="1" customWidth="1"/>
    <col min="14084" max="14084" width="9.140625" style="5"/>
    <col min="14085" max="14085" width="56.42578125" style="5" bestFit="1" customWidth="1"/>
    <col min="14086" max="14086" width="25.5703125" style="5" customWidth="1"/>
    <col min="14087" max="14087" width="9.140625" style="5"/>
    <col min="14088" max="14088" width="22.85546875" style="5" bestFit="1" customWidth="1"/>
    <col min="14089" max="14089" width="8" style="5" customWidth="1"/>
    <col min="14090" max="14090" width="15.140625" style="5" bestFit="1" customWidth="1"/>
    <col min="14091" max="14335" width="9.140625" style="5"/>
    <col min="14336" max="14336" width="47" style="5" customWidth="1"/>
    <col min="14337" max="14337" width="26.5703125" style="5" bestFit="1" customWidth="1"/>
    <col min="14338" max="14338" width="14.7109375" style="5" customWidth="1"/>
    <col min="14339" max="14339" width="15.140625" style="5" bestFit="1" customWidth="1"/>
    <col min="14340" max="14340" width="9.140625" style="5"/>
    <col min="14341" max="14341" width="56.42578125" style="5" bestFit="1" customWidth="1"/>
    <col min="14342" max="14342" width="25.5703125" style="5" customWidth="1"/>
    <col min="14343" max="14343" width="9.140625" style="5"/>
    <col min="14344" max="14344" width="22.85546875" style="5" bestFit="1" customWidth="1"/>
    <col min="14345" max="14345" width="8" style="5" customWidth="1"/>
    <col min="14346" max="14346" width="15.140625" style="5" bestFit="1" customWidth="1"/>
    <col min="14347" max="14591" width="9.140625" style="5"/>
    <col min="14592" max="14592" width="47" style="5" customWidth="1"/>
    <col min="14593" max="14593" width="26.5703125" style="5" bestFit="1" customWidth="1"/>
    <col min="14594" max="14594" width="14.7109375" style="5" customWidth="1"/>
    <col min="14595" max="14595" width="15.140625" style="5" bestFit="1" customWidth="1"/>
    <col min="14596" max="14596" width="9.140625" style="5"/>
    <col min="14597" max="14597" width="56.42578125" style="5" bestFit="1" customWidth="1"/>
    <col min="14598" max="14598" width="25.5703125" style="5" customWidth="1"/>
    <col min="14599" max="14599" width="9.140625" style="5"/>
    <col min="14600" max="14600" width="22.85546875" style="5" bestFit="1" customWidth="1"/>
    <col min="14601" max="14601" width="8" style="5" customWidth="1"/>
    <col min="14602" max="14602" width="15.140625" style="5" bestFit="1" customWidth="1"/>
    <col min="14603" max="14847" width="9.140625" style="5"/>
    <col min="14848" max="14848" width="47" style="5" customWidth="1"/>
    <col min="14849" max="14849" width="26.5703125" style="5" bestFit="1" customWidth="1"/>
    <col min="14850" max="14850" width="14.7109375" style="5" customWidth="1"/>
    <col min="14851" max="14851" width="15.140625" style="5" bestFit="1" customWidth="1"/>
    <col min="14852" max="14852" width="9.140625" style="5"/>
    <col min="14853" max="14853" width="56.42578125" style="5" bestFit="1" customWidth="1"/>
    <col min="14854" max="14854" width="25.5703125" style="5" customWidth="1"/>
    <col min="14855" max="14855" width="9.140625" style="5"/>
    <col min="14856" max="14856" width="22.85546875" style="5" bestFit="1" customWidth="1"/>
    <col min="14857" max="14857" width="8" style="5" customWidth="1"/>
    <col min="14858" max="14858" width="15.140625" style="5" bestFit="1" customWidth="1"/>
    <col min="14859" max="15103" width="9.140625" style="5"/>
    <col min="15104" max="15104" width="47" style="5" customWidth="1"/>
    <col min="15105" max="15105" width="26.5703125" style="5" bestFit="1" customWidth="1"/>
    <col min="15106" max="15106" width="14.7109375" style="5" customWidth="1"/>
    <col min="15107" max="15107" width="15.140625" style="5" bestFit="1" customWidth="1"/>
    <col min="15108" max="15108" width="9.140625" style="5"/>
    <col min="15109" max="15109" width="56.42578125" style="5" bestFit="1" customWidth="1"/>
    <col min="15110" max="15110" width="25.5703125" style="5" customWidth="1"/>
    <col min="15111" max="15111" width="9.140625" style="5"/>
    <col min="15112" max="15112" width="22.85546875" style="5" bestFit="1" customWidth="1"/>
    <col min="15113" max="15113" width="8" style="5" customWidth="1"/>
    <col min="15114" max="15114" width="15.140625" style="5" bestFit="1" customWidth="1"/>
    <col min="15115" max="15359" width="9.140625" style="5"/>
    <col min="15360" max="15360" width="47" style="5" customWidth="1"/>
    <col min="15361" max="15361" width="26.5703125" style="5" bestFit="1" customWidth="1"/>
    <col min="15362" max="15362" width="14.7109375" style="5" customWidth="1"/>
    <col min="15363" max="15363" width="15.140625" style="5" bestFit="1" customWidth="1"/>
    <col min="15364" max="15364" width="9.140625" style="5"/>
    <col min="15365" max="15365" width="56.42578125" style="5" bestFit="1" customWidth="1"/>
    <col min="15366" max="15366" width="25.5703125" style="5" customWidth="1"/>
    <col min="15367" max="15367" width="9.140625" style="5"/>
    <col min="15368" max="15368" width="22.85546875" style="5" bestFit="1" customWidth="1"/>
    <col min="15369" max="15369" width="8" style="5" customWidth="1"/>
    <col min="15370" max="15370" width="15.140625" style="5" bestFit="1" customWidth="1"/>
    <col min="15371" max="15615" width="9.140625" style="5"/>
    <col min="15616" max="15616" width="47" style="5" customWidth="1"/>
    <col min="15617" max="15617" width="26.5703125" style="5" bestFit="1" customWidth="1"/>
    <col min="15618" max="15618" width="14.7109375" style="5" customWidth="1"/>
    <col min="15619" max="15619" width="15.140625" style="5" bestFit="1" customWidth="1"/>
    <col min="15620" max="15620" width="9.140625" style="5"/>
    <col min="15621" max="15621" width="56.42578125" style="5" bestFit="1" customWidth="1"/>
    <col min="15622" max="15622" width="25.5703125" style="5" customWidth="1"/>
    <col min="15623" max="15623" width="9.140625" style="5"/>
    <col min="15624" max="15624" width="22.85546875" style="5" bestFit="1" customWidth="1"/>
    <col min="15625" max="15625" width="8" style="5" customWidth="1"/>
    <col min="15626" max="15626" width="15.140625" style="5" bestFit="1" customWidth="1"/>
    <col min="15627" max="15871" width="9.140625" style="5"/>
    <col min="15872" max="15872" width="47" style="5" customWidth="1"/>
    <col min="15873" max="15873" width="26.5703125" style="5" bestFit="1" customWidth="1"/>
    <col min="15874" max="15874" width="14.7109375" style="5" customWidth="1"/>
    <col min="15875" max="15875" width="15.140625" style="5" bestFit="1" customWidth="1"/>
    <col min="15876" max="15876" width="9.140625" style="5"/>
    <col min="15877" max="15877" width="56.42578125" style="5" bestFit="1" customWidth="1"/>
    <col min="15878" max="15878" width="25.5703125" style="5" customWidth="1"/>
    <col min="15879" max="15879" width="9.140625" style="5"/>
    <col min="15880" max="15880" width="22.85546875" style="5" bestFit="1" customWidth="1"/>
    <col min="15881" max="15881" width="8" style="5" customWidth="1"/>
    <col min="15882" max="15882" width="15.140625" style="5" bestFit="1" customWidth="1"/>
    <col min="15883" max="16127" width="9.140625" style="5"/>
    <col min="16128" max="16128" width="47" style="5" customWidth="1"/>
    <col min="16129" max="16129" width="26.5703125" style="5" bestFit="1" customWidth="1"/>
    <col min="16130" max="16130" width="14.7109375" style="5" customWidth="1"/>
    <col min="16131" max="16131" width="15.140625" style="5" bestFit="1" customWidth="1"/>
    <col min="16132" max="16132" width="9.140625" style="5"/>
    <col min="16133" max="16133" width="56.42578125" style="5" bestFit="1" customWidth="1"/>
    <col min="16134" max="16134" width="25.5703125" style="5" customWidth="1"/>
    <col min="16135" max="16135" width="9.140625" style="5"/>
    <col min="16136" max="16136" width="22.85546875" style="5" bestFit="1" customWidth="1"/>
    <col min="16137" max="16137" width="8" style="5" customWidth="1"/>
    <col min="16138" max="16138" width="15.140625" style="5" bestFit="1" customWidth="1"/>
    <col min="16139" max="16384" width="9.140625" style="5"/>
  </cols>
  <sheetData>
    <row r="1" spans="1:6" ht="55.5" customHeight="1" x14ac:dyDescent="0.4">
      <c r="A1" s="317" t="s">
        <v>335</v>
      </c>
      <c r="B1" s="317"/>
      <c r="C1" s="317"/>
      <c r="E1" s="317" t="s">
        <v>336</v>
      </c>
      <c r="F1" s="317"/>
    </row>
    <row r="2" spans="1:6" ht="15" customHeight="1" x14ac:dyDescent="0.4">
      <c r="A2" s="216"/>
    </row>
    <row r="3" spans="1:6" x14ac:dyDescent="0.2">
      <c r="A3" s="212" t="s">
        <v>0</v>
      </c>
      <c r="B3" s="212" t="s">
        <v>1</v>
      </c>
      <c r="C3" s="212" t="s">
        <v>2</v>
      </c>
      <c r="E3" s="212" t="s">
        <v>48</v>
      </c>
      <c r="F3" s="212" t="s">
        <v>332</v>
      </c>
    </row>
    <row r="4" spans="1:6" s="217" customFormat="1" ht="15" x14ac:dyDescent="0.2">
      <c r="A4" s="214" t="s">
        <v>333</v>
      </c>
      <c r="B4" s="214" t="s">
        <v>334</v>
      </c>
      <c r="C4" s="214">
        <v>0</v>
      </c>
      <c r="E4" s="213" t="s">
        <v>177</v>
      </c>
      <c r="F4" s="218" t="s">
        <v>101</v>
      </c>
    </row>
    <row r="5" spans="1:6" s="217" customFormat="1" ht="15" x14ac:dyDescent="0.2">
      <c r="A5" s="214" t="s">
        <v>328</v>
      </c>
      <c r="B5" s="214" t="s">
        <v>3</v>
      </c>
      <c r="C5" s="214">
        <v>1</v>
      </c>
      <c r="E5" s="213" t="s">
        <v>178</v>
      </c>
      <c r="F5" s="218" t="s">
        <v>179</v>
      </c>
    </row>
    <row r="6" spans="1:6" s="217" customFormat="1" ht="15" x14ac:dyDescent="0.2">
      <c r="A6" s="214" t="s">
        <v>329</v>
      </c>
      <c r="B6" s="214" t="s">
        <v>4</v>
      </c>
      <c r="C6" s="214">
        <v>2</v>
      </c>
      <c r="E6" s="213" t="s">
        <v>180</v>
      </c>
      <c r="F6" s="218" t="s">
        <v>181</v>
      </c>
    </row>
    <row r="7" spans="1:6" s="217" customFormat="1" ht="15" x14ac:dyDescent="0.2">
      <c r="A7" s="214" t="s">
        <v>287</v>
      </c>
      <c r="B7" s="214" t="s">
        <v>6</v>
      </c>
      <c r="C7" s="214">
        <v>3</v>
      </c>
      <c r="E7" s="213" t="s">
        <v>182</v>
      </c>
      <c r="F7" s="218" t="s">
        <v>183</v>
      </c>
    </row>
    <row r="8" spans="1:6" s="217" customFormat="1" ht="17.25" customHeight="1" x14ac:dyDescent="0.2">
      <c r="A8" s="214" t="s">
        <v>7</v>
      </c>
      <c r="B8" s="214" t="s">
        <v>8</v>
      </c>
      <c r="C8" s="214">
        <v>4</v>
      </c>
      <c r="E8" s="213" t="s">
        <v>184</v>
      </c>
      <c r="F8" s="218" t="s">
        <v>185</v>
      </c>
    </row>
    <row r="9" spans="1:6" s="217" customFormat="1" ht="19.5" customHeight="1" x14ac:dyDescent="0.2">
      <c r="A9" s="214" t="s">
        <v>9</v>
      </c>
      <c r="B9" s="214" t="s">
        <v>10</v>
      </c>
      <c r="C9" s="214">
        <v>5</v>
      </c>
      <c r="E9" s="213" t="s">
        <v>186</v>
      </c>
      <c r="F9" s="218" t="s">
        <v>187</v>
      </c>
    </row>
    <row r="10" spans="1:6" s="217" customFormat="1" ht="15" x14ac:dyDescent="0.2">
      <c r="A10" s="214" t="s">
        <v>11</v>
      </c>
      <c r="B10" s="214" t="s">
        <v>12</v>
      </c>
      <c r="C10" s="214">
        <v>9</v>
      </c>
      <c r="E10" s="213" t="s">
        <v>188</v>
      </c>
      <c r="F10" s="218" t="s">
        <v>189</v>
      </c>
    </row>
    <row r="11" spans="1:6" s="217" customFormat="1" ht="15" x14ac:dyDescent="0.2">
      <c r="A11" s="214" t="s">
        <v>13</v>
      </c>
      <c r="B11" s="214" t="s">
        <v>14</v>
      </c>
      <c r="C11" s="214">
        <v>17</v>
      </c>
      <c r="E11" s="213" t="s">
        <v>190</v>
      </c>
      <c r="F11" s="218" t="s">
        <v>191</v>
      </c>
    </row>
    <row r="12" spans="1:6" s="217" customFormat="1" ht="15" x14ac:dyDescent="0.2">
      <c r="A12" s="214" t="s">
        <v>15</v>
      </c>
      <c r="B12" s="214" t="s">
        <v>16</v>
      </c>
      <c r="C12" s="214">
        <v>18</v>
      </c>
      <c r="E12" s="213" t="s">
        <v>193</v>
      </c>
      <c r="F12" s="218" t="s">
        <v>194</v>
      </c>
    </row>
    <row r="13" spans="1:6" s="217" customFormat="1" ht="15" x14ac:dyDescent="0.2">
      <c r="A13" s="214" t="s">
        <v>17</v>
      </c>
      <c r="B13" s="214" t="s">
        <v>18</v>
      </c>
      <c r="C13" s="214">
        <v>19</v>
      </c>
      <c r="E13" s="213" t="s">
        <v>197</v>
      </c>
      <c r="F13" s="218" t="s">
        <v>198</v>
      </c>
    </row>
    <row r="14" spans="1:6" s="217" customFormat="1" ht="15" x14ac:dyDescent="0.2">
      <c r="A14" s="214" t="s">
        <v>271</v>
      </c>
      <c r="B14" s="214" t="s">
        <v>272</v>
      </c>
      <c r="C14" s="214">
        <v>44</v>
      </c>
      <c r="E14" s="213" t="s">
        <v>200</v>
      </c>
      <c r="F14" s="218" t="s">
        <v>201</v>
      </c>
    </row>
    <row r="15" spans="1:6" s="217" customFormat="1" ht="15" x14ac:dyDescent="0.2">
      <c r="A15" s="214" t="s">
        <v>159</v>
      </c>
      <c r="B15" s="214" t="s">
        <v>192</v>
      </c>
      <c r="C15" s="214">
        <v>45</v>
      </c>
      <c r="E15" s="213" t="s">
        <v>202</v>
      </c>
      <c r="F15" s="218" t="s">
        <v>203</v>
      </c>
    </row>
    <row r="16" spans="1:6" s="217" customFormat="1" ht="15" x14ac:dyDescent="0.2">
      <c r="A16" s="214" t="s">
        <v>195</v>
      </c>
      <c r="B16" s="215" t="s">
        <v>196</v>
      </c>
      <c r="C16" s="214">
        <v>46</v>
      </c>
      <c r="E16" s="213" t="s">
        <v>204</v>
      </c>
      <c r="F16" s="218" t="s">
        <v>205</v>
      </c>
    </row>
    <row r="17" spans="1:6" s="217" customFormat="1" ht="15" x14ac:dyDescent="0.2">
      <c r="A17" s="214" t="s">
        <v>199</v>
      </c>
      <c r="B17" s="219"/>
      <c r="C17" s="214">
        <v>47</v>
      </c>
      <c r="E17" s="213" t="s">
        <v>206</v>
      </c>
      <c r="F17" s="218" t="s">
        <v>207</v>
      </c>
    </row>
    <row r="18" spans="1:6" s="217" customFormat="1" ht="15" x14ac:dyDescent="0.2">
      <c r="A18" s="214" t="s">
        <v>19</v>
      </c>
      <c r="B18" s="214" t="s">
        <v>20</v>
      </c>
      <c r="C18" s="214">
        <v>48</v>
      </c>
      <c r="E18" s="213" t="s">
        <v>208</v>
      </c>
      <c r="F18" s="218" t="s">
        <v>209</v>
      </c>
    </row>
    <row r="19" spans="1:6" s="217" customFormat="1" ht="15" x14ac:dyDescent="0.2">
      <c r="A19" s="214" t="s">
        <v>21</v>
      </c>
      <c r="B19" s="214" t="s">
        <v>22</v>
      </c>
      <c r="C19" s="214">
        <v>49</v>
      </c>
      <c r="E19" s="213" t="s">
        <v>210</v>
      </c>
      <c r="F19" s="218" t="s">
        <v>211</v>
      </c>
    </row>
    <row r="20" spans="1:6" s="217" customFormat="1" ht="15" x14ac:dyDescent="0.2">
      <c r="A20" s="214" t="s">
        <v>23</v>
      </c>
      <c r="B20" s="214" t="s">
        <v>24</v>
      </c>
      <c r="C20" s="214">
        <v>50</v>
      </c>
      <c r="E20" s="213" t="s">
        <v>212</v>
      </c>
      <c r="F20" s="218" t="s">
        <v>213</v>
      </c>
    </row>
    <row r="21" spans="1:6" s="217" customFormat="1" ht="15" x14ac:dyDescent="0.2">
      <c r="A21" s="214" t="s">
        <v>25</v>
      </c>
      <c r="B21" s="214" t="s">
        <v>26</v>
      </c>
      <c r="C21" s="214">
        <v>51</v>
      </c>
      <c r="E21" s="213" t="s">
        <v>214</v>
      </c>
      <c r="F21" s="218" t="s">
        <v>215</v>
      </c>
    </row>
    <row r="22" spans="1:6" s="217" customFormat="1" ht="15" x14ac:dyDescent="0.2">
      <c r="A22" s="214" t="s">
        <v>27</v>
      </c>
      <c r="B22" s="214" t="s">
        <v>28</v>
      </c>
      <c r="C22" s="214">
        <v>52</v>
      </c>
      <c r="E22" s="213" t="s">
        <v>216</v>
      </c>
      <c r="F22" s="218" t="s">
        <v>217</v>
      </c>
    </row>
    <row r="23" spans="1:6" s="217" customFormat="1" ht="15" x14ac:dyDescent="0.2">
      <c r="A23" s="214" t="s">
        <v>29</v>
      </c>
      <c r="B23" s="214" t="s">
        <v>30</v>
      </c>
      <c r="C23" s="214">
        <v>53</v>
      </c>
      <c r="E23" s="213" t="s">
        <v>218</v>
      </c>
      <c r="F23" s="218" t="s">
        <v>219</v>
      </c>
    </row>
    <row r="24" spans="1:6" s="217" customFormat="1" ht="15" x14ac:dyDescent="0.2">
      <c r="A24" s="214" t="s">
        <v>31</v>
      </c>
      <c r="B24" s="214" t="s">
        <v>32</v>
      </c>
      <c r="C24" s="214">
        <v>54</v>
      </c>
      <c r="E24" s="213" t="s">
        <v>220</v>
      </c>
      <c r="F24" s="218" t="s">
        <v>221</v>
      </c>
    </row>
    <row r="25" spans="1:6" s="217" customFormat="1" ht="18" customHeight="1" x14ac:dyDescent="0.2">
      <c r="A25" s="214" t="s">
        <v>33</v>
      </c>
      <c r="B25" s="214" t="s">
        <v>34</v>
      </c>
      <c r="C25" s="214">
        <v>55</v>
      </c>
      <c r="E25" s="213" t="s">
        <v>222</v>
      </c>
      <c r="F25" s="218" t="s">
        <v>223</v>
      </c>
    </row>
    <row r="26" spans="1:6" s="217" customFormat="1" ht="15" x14ac:dyDescent="0.2">
      <c r="A26" s="214" t="s">
        <v>35</v>
      </c>
      <c r="B26" s="214" t="s">
        <v>36</v>
      </c>
      <c r="C26" s="214">
        <v>56</v>
      </c>
      <c r="E26" s="213">
        <v>23</v>
      </c>
      <c r="F26" s="218" t="s">
        <v>224</v>
      </c>
    </row>
    <row r="27" spans="1:6" s="217" customFormat="1" ht="15" x14ac:dyDescent="0.2">
      <c r="A27" s="214" t="s">
        <v>37</v>
      </c>
      <c r="B27" s="214" t="s">
        <v>38</v>
      </c>
      <c r="C27" s="214">
        <v>57</v>
      </c>
      <c r="E27" s="213" t="s">
        <v>225</v>
      </c>
      <c r="F27" s="218" t="s">
        <v>226</v>
      </c>
    </row>
    <row r="28" spans="1:6" s="217" customFormat="1" ht="15" x14ac:dyDescent="0.2">
      <c r="A28" s="214" t="s">
        <v>39</v>
      </c>
      <c r="B28" s="214" t="s">
        <v>40</v>
      </c>
      <c r="C28" s="214">
        <v>58</v>
      </c>
      <c r="E28" s="213" t="s">
        <v>227</v>
      </c>
      <c r="F28" s="218" t="s">
        <v>228</v>
      </c>
    </row>
    <row r="29" spans="1:6" s="217" customFormat="1" ht="15" x14ac:dyDescent="0.2">
      <c r="A29" s="214" t="s">
        <v>41</v>
      </c>
      <c r="B29" s="214" t="s">
        <v>42</v>
      </c>
      <c r="C29" s="214">
        <v>59</v>
      </c>
      <c r="E29" s="213" t="s">
        <v>229</v>
      </c>
      <c r="F29" s="218" t="s">
        <v>230</v>
      </c>
    </row>
    <row r="30" spans="1:6" s="217" customFormat="1" ht="15" x14ac:dyDescent="0.2">
      <c r="A30" s="214" t="s">
        <v>56</v>
      </c>
      <c r="B30" s="214" t="s">
        <v>59</v>
      </c>
      <c r="C30" s="214">
        <v>60</v>
      </c>
      <c r="E30" s="213" t="s">
        <v>231</v>
      </c>
      <c r="F30" s="218" t="s">
        <v>232</v>
      </c>
    </row>
    <row r="31" spans="1:6" s="217" customFormat="1" ht="15" x14ac:dyDescent="0.2">
      <c r="A31" s="214" t="s">
        <v>57</v>
      </c>
      <c r="B31" s="219"/>
      <c r="C31" s="214">
        <v>61</v>
      </c>
      <c r="E31" s="213" t="s">
        <v>233</v>
      </c>
      <c r="F31" s="218" t="s">
        <v>234</v>
      </c>
    </row>
    <row r="32" spans="1:6" s="217" customFormat="1" ht="15" x14ac:dyDescent="0.2">
      <c r="A32" s="214" t="s">
        <v>58</v>
      </c>
      <c r="B32" s="214"/>
      <c r="C32" s="214">
        <v>62</v>
      </c>
      <c r="E32" s="213" t="s">
        <v>235</v>
      </c>
      <c r="F32" s="220" t="s">
        <v>236</v>
      </c>
    </row>
    <row r="33" spans="1:6" s="217" customFormat="1" ht="15" x14ac:dyDescent="0.2">
      <c r="A33" s="214" t="s">
        <v>43</v>
      </c>
      <c r="B33" s="214" t="s">
        <v>44</v>
      </c>
      <c r="C33" s="214">
        <v>63</v>
      </c>
      <c r="E33" s="213" t="s">
        <v>237</v>
      </c>
      <c r="F33" s="220" t="s">
        <v>236</v>
      </c>
    </row>
    <row r="34" spans="1:6" s="217" customFormat="1" ht="15" x14ac:dyDescent="0.2">
      <c r="E34" s="213" t="s">
        <v>238</v>
      </c>
      <c r="F34" s="220" t="s">
        <v>236</v>
      </c>
    </row>
    <row r="35" spans="1:6" s="217" customFormat="1" ht="15" x14ac:dyDescent="0.2">
      <c r="E35" s="213" t="s">
        <v>239</v>
      </c>
      <c r="F35" s="220" t="s">
        <v>236</v>
      </c>
    </row>
    <row r="36" spans="1:6" s="217" customFormat="1" ht="15" x14ac:dyDescent="0.2">
      <c r="E36" s="213">
        <v>33</v>
      </c>
      <c r="F36" s="218" t="s">
        <v>240</v>
      </c>
    </row>
    <row r="37" spans="1:6" s="217" customFormat="1" ht="15" x14ac:dyDescent="0.2">
      <c r="E37" s="213">
        <v>34</v>
      </c>
      <c r="F37" s="218" t="s">
        <v>241</v>
      </c>
    </row>
    <row r="38" spans="1:6" s="217" customFormat="1" ht="15" x14ac:dyDescent="0.2">
      <c r="E38" s="213">
        <v>35</v>
      </c>
      <c r="F38" s="218" t="s">
        <v>242</v>
      </c>
    </row>
    <row r="39" spans="1:6" s="217" customFormat="1" ht="15" x14ac:dyDescent="0.2">
      <c r="E39" s="213">
        <v>36</v>
      </c>
      <c r="F39" s="218" t="s">
        <v>243</v>
      </c>
    </row>
    <row r="40" spans="1:6" s="217" customFormat="1" ht="15" x14ac:dyDescent="0.2">
      <c r="E40" s="213">
        <v>37</v>
      </c>
      <c r="F40" s="218" t="s">
        <v>244</v>
      </c>
    </row>
    <row r="41" spans="1:6" s="217" customFormat="1" ht="15" x14ac:dyDescent="0.2">
      <c r="E41" s="213">
        <v>38</v>
      </c>
      <c r="F41" s="218" t="s">
        <v>245</v>
      </c>
    </row>
    <row r="42" spans="1:6" s="217" customFormat="1" ht="15" x14ac:dyDescent="0.2">
      <c r="E42" s="213">
        <v>39</v>
      </c>
      <c r="F42" s="220" t="s">
        <v>236</v>
      </c>
    </row>
    <row r="43" spans="1:6" s="217" customFormat="1" ht="15" x14ac:dyDescent="0.2">
      <c r="E43" s="213">
        <v>40</v>
      </c>
      <c r="F43" s="218" t="s">
        <v>246</v>
      </c>
    </row>
    <row r="44" spans="1:6" s="217" customFormat="1" ht="15" x14ac:dyDescent="0.2">
      <c r="E44" s="213">
        <v>41</v>
      </c>
      <c r="F44" s="218" t="s">
        <v>247</v>
      </c>
    </row>
    <row r="45" spans="1:6" s="217" customFormat="1" ht="15" x14ac:dyDescent="0.2">
      <c r="E45" s="213">
        <v>42</v>
      </c>
      <c r="F45" s="220" t="s">
        <v>236</v>
      </c>
    </row>
    <row r="46" spans="1:6" s="217" customFormat="1" ht="15" x14ac:dyDescent="0.2">
      <c r="E46" s="213">
        <v>43</v>
      </c>
      <c r="F46" s="220" t="s">
        <v>236</v>
      </c>
    </row>
    <row r="47" spans="1:6" s="217" customFormat="1" ht="15" x14ac:dyDescent="0.2">
      <c r="E47" s="213">
        <v>44</v>
      </c>
      <c r="F47" s="220" t="s">
        <v>236</v>
      </c>
    </row>
    <row r="48" spans="1:6" s="217" customFormat="1" ht="15" x14ac:dyDescent="0.2">
      <c r="E48" s="213">
        <v>45</v>
      </c>
      <c r="F48" s="218" t="s">
        <v>248</v>
      </c>
    </row>
    <row r="49" spans="5:6" s="217" customFormat="1" ht="15" x14ac:dyDescent="0.2">
      <c r="E49" s="213">
        <v>46</v>
      </c>
      <c r="F49" s="218" t="s">
        <v>249</v>
      </c>
    </row>
    <row r="50" spans="5:6" s="217" customFormat="1" ht="15" x14ac:dyDescent="0.2">
      <c r="E50" s="213">
        <v>47</v>
      </c>
      <c r="F50" s="218" t="s">
        <v>250</v>
      </c>
    </row>
    <row r="51" spans="5:6" s="217" customFormat="1" ht="15" x14ac:dyDescent="0.2">
      <c r="E51" s="213">
        <v>48</v>
      </c>
      <c r="F51" s="218" t="s">
        <v>251</v>
      </c>
    </row>
    <row r="52" spans="5:6" s="217" customFormat="1" ht="15" x14ac:dyDescent="0.2">
      <c r="E52" s="213">
        <v>49</v>
      </c>
      <c r="F52" s="218" t="s">
        <v>252</v>
      </c>
    </row>
    <row r="53" spans="5:6" s="217" customFormat="1" ht="15" x14ac:dyDescent="0.2">
      <c r="E53" s="213">
        <v>50</v>
      </c>
      <c r="F53" s="218" t="s">
        <v>253</v>
      </c>
    </row>
    <row r="54" spans="5:6" s="217" customFormat="1" ht="15" x14ac:dyDescent="0.2">
      <c r="E54" s="213">
        <v>51</v>
      </c>
      <c r="F54" s="218" t="s">
        <v>254</v>
      </c>
    </row>
    <row r="55" spans="5:6" s="217" customFormat="1" ht="15" x14ac:dyDescent="0.2">
      <c r="E55" s="213">
        <v>52</v>
      </c>
      <c r="F55" s="220" t="s">
        <v>236</v>
      </c>
    </row>
    <row r="56" spans="5:6" s="217" customFormat="1" ht="15" x14ac:dyDescent="0.2">
      <c r="E56" s="213">
        <v>53</v>
      </c>
      <c r="F56" s="220" t="s">
        <v>236</v>
      </c>
    </row>
    <row r="57" spans="5:6" s="217" customFormat="1" ht="15" x14ac:dyDescent="0.2">
      <c r="E57" s="213">
        <v>54</v>
      </c>
      <c r="F57" s="220" t="s">
        <v>236</v>
      </c>
    </row>
    <row r="58" spans="5:6" s="217" customFormat="1" ht="15" x14ac:dyDescent="0.2">
      <c r="E58" s="213">
        <v>55</v>
      </c>
      <c r="F58" s="218" t="s">
        <v>255</v>
      </c>
    </row>
    <row r="59" spans="5:6" s="217" customFormat="1" ht="15" x14ac:dyDescent="0.2">
      <c r="E59" s="213">
        <v>56</v>
      </c>
      <c r="F59" s="218" t="s">
        <v>256</v>
      </c>
    </row>
    <row r="60" spans="5:6" s="217" customFormat="1" ht="15" x14ac:dyDescent="0.2">
      <c r="E60" s="213">
        <v>57</v>
      </c>
      <c r="F60" s="218" t="s">
        <v>257</v>
      </c>
    </row>
    <row r="61" spans="5:6" s="217" customFormat="1" ht="15" x14ac:dyDescent="0.2">
      <c r="E61" s="213">
        <v>58</v>
      </c>
      <c r="F61" s="218" t="s">
        <v>258</v>
      </c>
    </row>
    <row r="62" spans="5:6" s="217" customFormat="1" ht="15" x14ac:dyDescent="0.2">
      <c r="E62" s="213">
        <v>59</v>
      </c>
      <c r="F62" s="218" t="s">
        <v>282</v>
      </c>
    </row>
    <row r="63" spans="5:6" s="217" customFormat="1" ht="15" x14ac:dyDescent="0.2">
      <c r="E63" s="213">
        <v>60</v>
      </c>
      <c r="F63" s="218" t="s">
        <v>283</v>
      </c>
    </row>
    <row r="64" spans="5:6" s="217" customFormat="1" ht="15" x14ac:dyDescent="0.2">
      <c r="E64" s="213">
        <v>61</v>
      </c>
      <c r="F64" s="218" t="s">
        <v>284</v>
      </c>
    </row>
    <row r="65" spans="1:6" s="217" customFormat="1" ht="15" x14ac:dyDescent="0.2">
      <c r="E65" s="213">
        <v>62</v>
      </c>
      <c r="F65" s="218" t="s">
        <v>285</v>
      </c>
    </row>
    <row r="66" spans="1:6" s="217" customFormat="1" ht="15" x14ac:dyDescent="0.2">
      <c r="E66" s="213">
        <v>63</v>
      </c>
      <c r="F66" s="218" t="s">
        <v>286</v>
      </c>
    </row>
    <row r="67" spans="1:6" s="217" customFormat="1" x14ac:dyDescent="0.2"/>
    <row r="68" spans="1:6" x14ac:dyDescent="0.2">
      <c r="A68" s="217"/>
      <c r="B68" s="217"/>
      <c r="C68" s="217"/>
    </row>
  </sheetData>
  <mergeCells count="2">
    <mergeCell ref="A1:C1"/>
    <mergeCell ref="E1:F1"/>
  </mergeCells>
  <pageMargins left="0.39370078740157483" right="0.39370078740157483" top="0.39370078740157483" bottom="0.39370078740157483" header="0.31496062992125984" footer="0.31496062992125984"/>
  <pageSetup paperSize="9" scale="62" orientation="portrait" r:id="rId1"/>
  <headerFooter>
    <oddHeader>&amp;L&amp;14Dokument k Příloze číslo 10 Přístupové smlouvy&amp;C&amp;14Struktura tarifu&amp;R&amp;14Číselníky TP a CP</oddHead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Struktura tarifu</vt:lpstr>
      <vt:lpstr>Ceníky IREDO</vt:lpstr>
      <vt:lpstr>Číselníky TP a CP</vt:lpstr>
      <vt:lpstr>'Struktura tarifu'!Oblast_tisku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Slezák</dc:creator>
  <cp:lastModifiedBy>Petr Moravec</cp:lastModifiedBy>
  <cp:lastPrinted>2018-10-16T08:24:00Z</cp:lastPrinted>
  <dcterms:created xsi:type="dcterms:W3CDTF">2012-01-26T08:30:14Z</dcterms:created>
  <dcterms:modified xsi:type="dcterms:W3CDTF">2018-10-16T08:25:41Z</dcterms:modified>
</cp:coreProperties>
</file>